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/>
  <mc:AlternateContent xmlns:mc="http://schemas.openxmlformats.org/markup-compatibility/2006">
    <mc:Choice Requires="x15">
      <x15ac:absPath xmlns:x15ac="http://schemas.microsoft.com/office/spreadsheetml/2010/11/ac" url="C:\Users\JULIO\Documents\Julio Hernández\Estadistica_Empresarial_II\English\Exams\Curso_16_17\June\"/>
    </mc:Choice>
  </mc:AlternateContent>
  <bookViews>
    <workbookView xWindow="0" yWindow="0" windowWidth="19200" windowHeight="6370"/>
  </bookViews>
  <sheets>
    <sheet name="Hoja1" sheetId="1" r:id="rId1"/>
  </sheets>
  <definedNames>
    <definedName name="_xlnm.Print_Area" localSheetId="0">Hoja1!$AF$2:$AN$16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5" i="1" l="1"/>
  <c r="R25" i="1" l="1"/>
  <c r="J21" i="1" l="1"/>
  <c r="J22" i="1" s="1"/>
  <c r="J25" i="1" s="1"/>
  <c r="L24" i="1" l="1"/>
  <c r="AG10" i="1"/>
  <c r="AL9" i="1"/>
  <c r="AM10" i="1" s="1"/>
  <c r="AH9" i="1"/>
  <c r="AH8" i="1"/>
  <c r="AH7" i="1"/>
  <c r="AH6" i="1"/>
  <c r="AH5" i="1"/>
  <c r="AH10" i="1" l="1"/>
  <c r="AI7" i="1"/>
  <c r="AJ7" i="1" s="1"/>
  <c r="AI9" i="1"/>
  <c r="AJ9" i="1" s="1"/>
  <c r="AI5" i="1"/>
  <c r="AI6" i="1"/>
  <c r="AJ6" i="1" s="1"/>
  <c r="AI8" i="1"/>
  <c r="AJ8" i="1" s="1"/>
  <c r="AJ5" i="1" l="1"/>
  <c r="AJ10" i="1" s="1"/>
  <c r="AL12" i="1" s="1"/>
  <c r="AL15" i="1" s="1"/>
  <c r="AI10" i="1"/>
  <c r="Y9" i="1" l="1"/>
  <c r="T5" i="1"/>
  <c r="Q5" i="1"/>
  <c r="Q14" i="1"/>
  <c r="E10" i="1"/>
  <c r="T6" i="1" s="1"/>
  <c r="E11" i="1" l="1"/>
  <c r="E12" i="1" l="1"/>
  <c r="E14" i="1" s="1"/>
  <c r="T7" i="1"/>
  <c r="R28" i="1"/>
  <c r="T8" i="1" l="1"/>
  <c r="E13" i="1"/>
  <c r="T9" i="1" s="1"/>
  <c r="E15" i="1" l="1"/>
  <c r="T11" i="1" s="1"/>
  <c r="T10" i="1"/>
  <c r="Y11" i="1" l="1"/>
  <c r="Y12" i="1" s="1"/>
  <c r="Y13" i="1" s="1"/>
  <c r="Y14" i="1" s="1"/>
  <c r="Y16" i="1" l="1"/>
  <c r="Y17" i="1" s="1"/>
  <c r="Y20" i="1" s="1"/>
  <c r="J24" i="1"/>
  <c r="I8" i="1"/>
  <c r="Y21" i="1" l="1"/>
  <c r="I25" i="1"/>
  <c r="B10" i="1" l="1"/>
  <c r="I10" i="1" l="1"/>
  <c r="Q6" i="1"/>
  <c r="B11" i="1"/>
  <c r="B12" i="1" l="1"/>
  <c r="Q7" i="1"/>
  <c r="Q8" i="1" l="1"/>
  <c r="B14" i="1"/>
  <c r="B13" i="1"/>
  <c r="Q9" i="1" s="1"/>
  <c r="B15" i="1" l="1"/>
  <c r="Q10" i="1"/>
  <c r="Q30" i="1" l="1"/>
  <c r="Q35" i="1" s="1"/>
  <c r="Q36" i="1" s="1"/>
  <c r="I7" i="1"/>
  <c r="I27" i="1" s="1"/>
  <c r="K30" i="1" s="1"/>
  <c r="Q11" i="1"/>
</calcChain>
</file>

<file path=xl/sharedStrings.xml><?xml version="1.0" encoding="utf-8"?>
<sst xmlns="http://schemas.openxmlformats.org/spreadsheetml/2006/main" count="140" uniqueCount="100">
  <si>
    <t>σ*</t>
  </si>
  <si>
    <t>α</t>
  </si>
  <si>
    <t>n</t>
  </si>
  <si>
    <t>dc</t>
  </si>
  <si>
    <t>RC</t>
  </si>
  <si>
    <t>+ ∞</t>
  </si>
  <si>
    <t>RA</t>
  </si>
  <si>
    <t>a2</t>
  </si>
  <si>
    <t>ξ</t>
  </si>
  <si>
    <r>
      <t>N(</t>
    </r>
    <r>
      <rPr>
        <sz val="11"/>
        <color indexed="8"/>
        <rFont val="Calibri"/>
        <family val="2"/>
      </rPr>
      <t>µ;σ)</t>
    </r>
  </si>
  <si>
    <t>s1</t>
  </si>
  <si>
    <t>µ0</t>
  </si>
  <si>
    <t>H0</t>
  </si>
  <si>
    <t>H1</t>
  </si>
  <si>
    <t>d =</t>
  </si>
  <si>
    <t>- ∞</t>
  </si>
  <si>
    <t>U</t>
  </si>
  <si>
    <t>d0</t>
  </si>
  <si>
    <t>α/2</t>
  </si>
  <si>
    <t>B(1;p)</t>
  </si>
  <si>
    <t>γ</t>
  </si>
  <si>
    <t>1-α/2</t>
  </si>
  <si>
    <t>z</t>
  </si>
  <si>
    <t>ax</t>
  </si>
  <si>
    <r>
      <t>S</t>
    </r>
    <r>
      <rPr>
        <vertAlign val="superscript"/>
        <sz val="11"/>
        <color theme="1"/>
        <rFont val="Calibri"/>
        <family val="2"/>
        <scheme val="minor"/>
      </rPr>
      <t>2</t>
    </r>
    <r>
      <rPr>
        <vertAlign val="subscript"/>
        <sz val="11"/>
        <color theme="1"/>
        <rFont val="Calibri"/>
        <family val="2"/>
        <scheme val="minor"/>
      </rPr>
      <t>x</t>
    </r>
  </si>
  <si>
    <r>
      <t>S</t>
    </r>
    <r>
      <rPr>
        <vertAlign val="subscript"/>
        <sz val="11"/>
        <color theme="1"/>
        <rFont val="Calibri"/>
        <family val="2"/>
        <scheme val="minor"/>
      </rPr>
      <t>x</t>
    </r>
  </si>
  <si>
    <r>
      <t>S</t>
    </r>
    <r>
      <rPr>
        <vertAlign val="subscript"/>
        <sz val="11"/>
        <color theme="1"/>
        <rFont val="Calibri"/>
        <family val="2"/>
        <scheme val="minor"/>
      </rPr>
      <t>1x</t>
    </r>
    <r>
      <rPr>
        <vertAlign val="superscript"/>
        <sz val="11"/>
        <color theme="1"/>
        <rFont val="Calibri"/>
        <family val="2"/>
        <scheme val="minor"/>
      </rPr>
      <t>2</t>
    </r>
  </si>
  <si>
    <r>
      <t>S</t>
    </r>
    <r>
      <rPr>
        <vertAlign val="subscript"/>
        <sz val="11"/>
        <color theme="1"/>
        <rFont val="Calibri"/>
        <family val="2"/>
        <scheme val="minor"/>
      </rPr>
      <t>1x</t>
    </r>
  </si>
  <si>
    <t>ay</t>
  </si>
  <si>
    <r>
      <t>S</t>
    </r>
    <r>
      <rPr>
        <vertAlign val="superscript"/>
        <sz val="11"/>
        <color theme="1"/>
        <rFont val="Calibri"/>
        <family val="2"/>
        <scheme val="minor"/>
      </rPr>
      <t>2</t>
    </r>
    <r>
      <rPr>
        <vertAlign val="subscript"/>
        <sz val="11"/>
        <color theme="1"/>
        <rFont val="Calibri"/>
        <family val="2"/>
        <scheme val="minor"/>
      </rPr>
      <t>y</t>
    </r>
  </si>
  <si>
    <r>
      <t>S</t>
    </r>
    <r>
      <rPr>
        <vertAlign val="subscript"/>
        <sz val="11"/>
        <color theme="1"/>
        <rFont val="Calibri"/>
        <family val="2"/>
        <scheme val="minor"/>
      </rPr>
      <t>y</t>
    </r>
  </si>
  <si>
    <r>
      <t>S</t>
    </r>
    <r>
      <rPr>
        <vertAlign val="subscript"/>
        <sz val="11"/>
        <color theme="1"/>
        <rFont val="Calibri"/>
        <family val="2"/>
        <scheme val="minor"/>
      </rPr>
      <t>1y</t>
    </r>
    <r>
      <rPr>
        <vertAlign val="superscript"/>
        <sz val="11"/>
        <color theme="1"/>
        <rFont val="Calibri"/>
        <family val="2"/>
        <scheme val="minor"/>
      </rPr>
      <t>2</t>
    </r>
  </si>
  <si>
    <r>
      <t>S</t>
    </r>
    <r>
      <rPr>
        <vertAlign val="subscript"/>
        <sz val="11"/>
        <color theme="1"/>
        <rFont val="Calibri"/>
        <family val="2"/>
        <scheme val="minor"/>
      </rPr>
      <t>1y</t>
    </r>
  </si>
  <si>
    <t>m</t>
  </si>
  <si>
    <t>a)</t>
  </si>
  <si>
    <t>CR</t>
  </si>
  <si>
    <t>AR</t>
  </si>
  <si>
    <t>Exercise 3</t>
  </si>
  <si>
    <t>p*</t>
  </si>
  <si>
    <t xml:space="preserve">Quotient of </t>
  </si>
  <si>
    <t>Oi</t>
  </si>
  <si>
    <t>Pi</t>
  </si>
  <si>
    <t>Ei</t>
  </si>
  <si>
    <t>differences</t>
  </si>
  <si>
    <t>H0:</t>
  </si>
  <si>
    <t>Discrete uniform distribution</t>
  </si>
  <si>
    <t>H1:</t>
  </si>
  <si>
    <t>Not a discrete uniform distribution</t>
  </si>
  <si>
    <t>d.f.</t>
  </si>
  <si>
    <t>d</t>
  </si>
  <si>
    <t xml:space="preserve">Decision: Reject H0; Accept H1 </t>
  </si>
  <si>
    <t>P-value</t>
  </si>
  <si>
    <t>Exercise 1.a</t>
  </si>
  <si>
    <t>Exercise 1b</t>
  </si>
  <si>
    <t>dc1</t>
  </si>
  <si>
    <r>
      <t>-z</t>
    </r>
    <r>
      <rPr>
        <vertAlign val="subscript"/>
        <sz val="11"/>
        <color indexed="8"/>
        <rFont val="Calibri"/>
        <family val="2"/>
      </rPr>
      <t>α/2</t>
    </r>
  </si>
  <si>
    <t>dc2</t>
  </si>
  <si>
    <r>
      <t>+z</t>
    </r>
    <r>
      <rPr>
        <vertAlign val="subscript"/>
        <sz val="11"/>
        <color indexed="8"/>
        <rFont val="Calibri"/>
        <family val="2"/>
      </rPr>
      <t>α/2</t>
    </r>
  </si>
  <si>
    <r>
      <t>z</t>
    </r>
    <r>
      <rPr>
        <vertAlign val="subscript"/>
        <sz val="11"/>
        <color indexed="8"/>
        <rFont val="Arial"/>
        <family val="2"/>
      </rPr>
      <t>α</t>
    </r>
  </si>
  <si>
    <t>D</t>
  </si>
  <si>
    <r>
      <t xml:space="preserve">P(|d| </t>
    </r>
    <r>
      <rPr>
        <sz val="11"/>
        <color indexed="8"/>
        <rFont val="Calibri"/>
        <family val="2"/>
      </rPr>
      <t>≥ d0)=</t>
    </r>
  </si>
  <si>
    <r>
      <t xml:space="preserve">P(d </t>
    </r>
    <r>
      <rPr>
        <sz val="11"/>
        <color indexed="8"/>
        <rFont val="Calibri"/>
        <family val="2"/>
      </rPr>
      <t>≥</t>
    </r>
    <r>
      <rPr>
        <sz val="11"/>
        <color indexed="8"/>
        <rFont val="Calibri"/>
        <family val="2"/>
      </rPr>
      <t xml:space="preserve"> d0)</t>
    </r>
  </si>
  <si>
    <t>Exercise 2</t>
  </si>
  <si>
    <t>Neighbour complaining because of noise: yes/no</t>
  </si>
  <si>
    <t>Sampling error</t>
  </si>
  <si>
    <t>Standard error</t>
  </si>
  <si>
    <t>Yes:</t>
  </si>
  <si>
    <t>p-value</t>
  </si>
  <si>
    <r>
      <t xml:space="preserve">p-value &gt; </t>
    </r>
    <r>
      <rPr>
        <sz val="11"/>
        <color indexed="8"/>
        <rFont val="Arial"/>
        <family val="2"/>
      </rPr>
      <t>α</t>
    </r>
  </si>
  <si>
    <t>I accept H0</t>
  </si>
  <si>
    <t xml:space="preserve">d0 belongs to the AR then I Accept  H0 </t>
  </si>
  <si>
    <t>if H0 is true</t>
  </si>
  <si>
    <t xml:space="preserve">d0 belongs to the CR then I Reject H0 </t>
  </si>
  <si>
    <r>
      <t xml:space="preserve">&lt; </t>
    </r>
    <r>
      <rPr>
        <sz val="11"/>
        <color theme="1"/>
        <rFont val="Calibri"/>
        <family val="2"/>
      </rPr>
      <t>α → Reject H0</t>
    </r>
  </si>
  <si>
    <t>Level of noise produced in dB (decibels)</t>
  </si>
  <si>
    <t>Confidence interval</t>
  </si>
  <si>
    <t>Lower bound</t>
  </si>
  <si>
    <t>Upper bound</t>
  </si>
  <si>
    <t>beta. Its measure cannot be known, provided that the parameter is unknown.</t>
  </si>
  <si>
    <t xml:space="preserve">The kind of error which might happen is the type I error (to reject H0 being true) whose </t>
  </si>
  <si>
    <t xml:space="preserve">probability is alfa. This is under controlled and fixed at a low level. It goes down when </t>
  </si>
  <si>
    <t>beta increases. For a given beta we can reduce it increasing the sample size.</t>
  </si>
  <si>
    <t xml:space="preserve">It disminishes when alfa increases. Given alfa we can reduce it by increasing the sample size. </t>
  </si>
  <si>
    <t>The kind of error which might occur is the type II error (to accept H0 being false) with a probability of</t>
  </si>
  <si>
    <r>
      <t xml:space="preserve">for </t>
    </r>
    <r>
      <rPr>
        <sz val="11"/>
        <color theme="1"/>
        <rFont val="Calibri"/>
        <family val="2"/>
      </rPr>
      <t>α=5% and γ=95%</t>
    </r>
  </si>
  <si>
    <t>First floor</t>
  </si>
  <si>
    <t>Second floor</t>
  </si>
  <si>
    <t>Third floor</t>
  </si>
  <si>
    <t>Fourth floor</t>
  </si>
  <si>
    <t>Fifth floor</t>
  </si>
  <si>
    <t>Neighbours</t>
  </si>
  <si>
    <t>with high noise</t>
  </si>
  <si>
    <t>Exercise 1.c</t>
  </si>
  <si>
    <r>
      <t>&lt;</t>
    </r>
    <r>
      <rPr>
        <sz val="11"/>
        <color theme="1"/>
        <rFont val="Calibri"/>
        <family val="2"/>
      </rPr>
      <t>α→ Reject H0</t>
    </r>
  </si>
  <si>
    <t>b)</t>
  </si>
  <si>
    <t xml:space="preserve">To Reject H0: p=p0 provided that 0,50 is outside the interval </t>
  </si>
  <si>
    <t xml:space="preserve">c) </t>
  </si>
  <si>
    <t>Consistency:</t>
  </si>
  <si>
    <t xml:space="preserve">As it verifies both properties p* is a consistent </t>
  </si>
  <si>
    <t>estimator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</si>
</sst>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0000"/>
    <numFmt numFmtId="166" formatCode="0.000000"/>
  </numFmts>
  <fonts count="11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vertAlign val="subscript"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vertAlign val="subscript"/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5" xfId="0" applyBorder="1"/>
    <xf numFmtId="0" fontId="0" fillId="0" borderId="7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8" xfId="0" applyBorder="1"/>
    <xf numFmtId="1" fontId="0" fillId="0" borderId="0" xfId="0" applyNumberFormat="1" applyFill="1" applyBorder="1" applyAlignment="1">
      <alignment horizontal="center"/>
    </xf>
    <xf numFmtId="0" fontId="0" fillId="0" borderId="4" xfId="0" applyBorder="1"/>
    <xf numFmtId="0" fontId="4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4" xfId="0" applyBorder="1" applyAlignment="1">
      <alignment horizontal="left"/>
    </xf>
    <xf numFmtId="165" fontId="0" fillId="0" borderId="0" xfId="0" applyNumberFormat="1" applyBorder="1"/>
    <xf numFmtId="0" fontId="0" fillId="0" borderId="6" xfId="0" applyBorder="1"/>
    <xf numFmtId="1" fontId="0" fillId="0" borderId="0" xfId="0" applyNumberFormat="1" applyBorder="1" applyAlignment="1">
      <alignment horizontal="center"/>
    </xf>
    <xf numFmtId="1" fontId="0" fillId="0" borderId="0" xfId="0" applyNumberFormat="1" applyBorder="1"/>
    <xf numFmtId="0" fontId="0" fillId="0" borderId="4" xfId="0" quotePrefix="1" applyBorder="1"/>
    <xf numFmtId="0" fontId="8" fillId="0" borderId="4" xfId="0" applyFont="1" applyBorder="1"/>
    <xf numFmtId="2" fontId="0" fillId="0" borderId="0" xfId="0" applyNumberFormat="1"/>
    <xf numFmtId="0" fontId="0" fillId="0" borderId="0" xfId="0" quotePrefix="1" applyBorder="1"/>
    <xf numFmtId="164" fontId="0" fillId="0" borderId="0" xfId="0" applyNumberFormat="1" applyBorder="1"/>
    <xf numFmtId="0" fontId="1" fillId="0" borderId="4" xfId="0" applyFont="1" applyBorder="1" applyAlignment="1">
      <alignment horizontal="center"/>
    </xf>
    <xf numFmtId="0" fontId="9" fillId="0" borderId="1" xfId="0" applyFont="1" applyBorder="1"/>
    <xf numFmtId="2" fontId="0" fillId="0" borderId="0" xfId="0" applyNumberFormat="1" applyBorder="1"/>
    <xf numFmtId="0" fontId="0" fillId="0" borderId="2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4" fillId="0" borderId="0" xfId="0" quotePrefix="1" applyFont="1" applyBorder="1" applyAlignment="1">
      <alignment horizontal="center"/>
    </xf>
    <xf numFmtId="166" fontId="0" fillId="0" borderId="0" xfId="0" applyNumberFormat="1" applyBorder="1"/>
    <xf numFmtId="0" fontId="2" fillId="0" borderId="0" xfId="0" applyFont="1" applyBorder="1" applyAlignment="1">
      <alignment horizontal="center"/>
    </xf>
    <xf numFmtId="166" fontId="0" fillId="0" borderId="0" xfId="0" quotePrefix="1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" xfId="0" applyBorder="1"/>
    <xf numFmtId="0" fontId="0" fillId="0" borderId="4" xfId="0" applyFill="1" applyBorder="1"/>
    <xf numFmtId="0" fontId="1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200025</xdr:colOff>
      <xdr:row>11</xdr:row>
      <xdr:rowOff>180975</xdr:rowOff>
    </xdr:from>
    <xdr:ext cx="4394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FBFC128A-E68F-4514-9AE5-4C6DAE3C91E5}"/>
                </a:ext>
              </a:extLst>
            </xdr:cNvPr>
            <xdr:cNvSpPr txBox="1"/>
          </xdr:nvSpPr>
          <xdr:spPr>
            <a:xfrm>
              <a:off x="15732125" y="2047875"/>
              <a:ext cx="4394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𝜇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𝜇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sub>
                    </m:sSub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FBFC128A-E68F-4514-9AE5-4C6DAE3C91E5}"/>
                </a:ext>
              </a:extLst>
            </xdr:cNvPr>
            <xdr:cNvSpPr txBox="1"/>
          </xdr:nvSpPr>
          <xdr:spPr>
            <a:xfrm>
              <a:off x="15732125" y="2047875"/>
              <a:ext cx="4394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𝜇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=𝜇_0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8</xdr:col>
      <xdr:colOff>190500</xdr:colOff>
      <xdr:row>13</xdr:row>
      <xdr:rowOff>6350</xdr:rowOff>
    </xdr:from>
    <xdr:ext cx="4394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3A9C9B40-909C-4A05-90CF-A065BF354680}"/>
                </a:ext>
              </a:extLst>
            </xdr:cNvPr>
            <xdr:cNvSpPr txBox="1"/>
          </xdr:nvSpPr>
          <xdr:spPr>
            <a:xfrm>
              <a:off x="6286500" y="2552700"/>
              <a:ext cx="439479" cy="172227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kumimoji="0" lang="es-ES" sz="1100" b="0" i="1" u="none" strike="noStrike" kern="0" cap="none" spc="0" normalizeH="0" baseline="0" noProof="0" smtClean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𝜇</m:t>
                    </m:r>
                    <m:r>
                      <a:rPr kumimoji="0" lang="es-ES" sz="1100" b="0" i="1" u="none" strike="noStrike" kern="0" cap="none" spc="0" normalizeH="0" baseline="0" noProof="0" smtClean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≠</m:t>
                    </m:r>
                    <m:sSub>
                      <m:sSubPr>
                        <m:ctrlP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𝜇</m:t>
                        </m:r>
                      </m:e>
                      <m:sub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0</m:t>
                        </m:r>
                      </m:sub>
                    </m:sSub>
                  </m:oMath>
                </m:oMathPara>
              </a14:m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3A9C9B40-909C-4A05-90CF-A065BF354680}"/>
                </a:ext>
              </a:extLst>
            </xdr:cNvPr>
            <xdr:cNvSpPr txBox="1"/>
          </xdr:nvSpPr>
          <xdr:spPr>
            <a:xfrm>
              <a:off x="6286500" y="2552700"/>
              <a:ext cx="439479" cy="172227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𝜇≠𝜇_0</a:t>
              </a:r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7</xdr:col>
      <xdr:colOff>339725</xdr:colOff>
      <xdr:row>9</xdr:row>
      <xdr:rowOff>22225</xdr:rowOff>
    </xdr:from>
    <xdr:ext cx="11124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DE5DE40B-71F6-4962-A447-968A9B566385}"/>
                </a:ext>
              </a:extLst>
            </xdr:cNvPr>
            <xdr:cNvSpPr txBox="1"/>
          </xdr:nvSpPr>
          <xdr:spPr>
            <a:xfrm>
              <a:off x="15109825" y="1520825"/>
              <a:ext cx="11124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DE5DE40B-71F6-4962-A447-968A9B566385}"/>
                </a:ext>
              </a:extLst>
            </xdr:cNvPr>
            <xdr:cNvSpPr txBox="1"/>
          </xdr:nvSpPr>
          <xdr:spPr>
            <a:xfrm>
              <a:off x="15109825" y="1520825"/>
              <a:ext cx="11124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b="0" i="0">
                  <a:latin typeface="Cambria Math" panose="02040503050406030204" pitchFamily="18" charset="0"/>
                </a:rPr>
                <a:t>𝑥 ̅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9</xdr:col>
      <xdr:colOff>9525</xdr:colOff>
      <xdr:row>29</xdr:row>
      <xdr:rowOff>22225</xdr:rowOff>
    </xdr:from>
    <xdr:ext cx="86696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2DD84A84-327A-4DE0-BFC8-B9411168D9E7}"/>
                </a:ext>
              </a:extLst>
            </xdr:cNvPr>
            <xdr:cNvSpPr txBox="1"/>
          </xdr:nvSpPr>
          <xdr:spPr>
            <a:xfrm>
              <a:off x="6105525" y="5616575"/>
              <a:ext cx="86696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100" b="0" i="1">
                        <a:latin typeface="Cambria Math" panose="02040503050406030204" pitchFamily="18" charset="0"/>
                      </a:rPr>
                      <m:t>2∗</m:t>
                    </m:r>
                    <m:r>
                      <a:rPr lang="es-ES" sz="1100" b="0" i="1">
                        <a:latin typeface="Cambria Math" panose="02040503050406030204" pitchFamily="18" charset="0"/>
                      </a:rPr>
                      <m:t>𝑃</m:t>
                    </m:r>
                    <m:r>
                      <a:rPr lang="es-ES" sz="1100" b="0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es-ES" sz="1100" b="0" i="1">
                        <a:latin typeface="Cambria Math" panose="02040503050406030204" pitchFamily="18" charset="0"/>
                      </a:rPr>
                      <m:t>𝑍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≥</m:t>
                    </m:r>
                    <m:sSub>
                      <m:sSubPr>
                        <m:ctrlP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sub>
                    </m:sSub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2DD84A84-327A-4DE0-BFC8-B9411168D9E7}"/>
                </a:ext>
              </a:extLst>
            </xdr:cNvPr>
            <xdr:cNvSpPr txBox="1"/>
          </xdr:nvSpPr>
          <xdr:spPr>
            <a:xfrm>
              <a:off x="6105525" y="5616575"/>
              <a:ext cx="86696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b="0" i="0">
                  <a:latin typeface="Cambria Math" panose="02040503050406030204" pitchFamily="18" charset="0"/>
                </a:rPr>
                <a:t>2∗𝑃(𝑍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≥𝑑_0)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16</xdr:col>
      <xdr:colOff>142875</xdr:colOff>
      <xdr:row>15</xdr:row>
      <xdr:rowOff>180975</xdr:rowOff>
    </xdr:from>
    <xdr:ext cx="78226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29871D13-7700-4E69-894D-FC52507B3E46}"/>
                </a:ext>
              </a:extLst>
            </xdr:cNvPr>
            <xdr:cNvSpPr txBox="1"/>
          </xdr:nvSpPr>
          <xdr:spPr>
            <a:xfrm>
              <a:off x="12334875" y="3095625"/>
              <a:ext cx="78226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E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𝜇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sub>
                    </m:sSub>
                    <m:r>
                      <a:rPr lang="es-ES" sz="1100" b="0" i="1">
                        <a:latin typeface="Cambria Math" panose="02040503050406030204" pitchFamily="18" charset="0"/>
                      </a:rPr>
                      <m:t>−</m:t>
                    </m:r>
                    <m:sSub>
                      <m:sSubPr>
                        <m:ctrlPr>
                          <a:rPr lang="es-E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𝜇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𝑌</m:t>
                        </m:r>
                      </m:sub>
                    </m:sSub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𝐷</m:t>
                    </m:r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29871D13-7700-4E69-894D-FC52507B3E46}"/>
                </a:ext>
              </a:extLst>
            </xdr:cNvPr>
            <xdr:cNvSpPr txBox="1"/>
          </xdr:nvSpPr>
          <xdr:spPr>
            <a:xfrm>
              <a:off x="12334875" y="3095625"/>
              <a:ext cx="78226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𝜇_</a:t>
              </a:r>
              <a:r>
                <a:rPr lang="es-ES" sz="1100" b="0" i="0">
                  <a:latin typeface="Cambria Math" panose="02040503050406030204" pitchFamily="18" charset="0"/>
                </a:rPr>
                <a:t>𝑥−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𝜇_</a:t>
              </a:r>
              <a:r>
                <a:rPr lang="es-ES" sz="1100" b="0" i="0">
                  <a:latin typeface="Cambria Math" panose="02040503050406030204" pitchFamily="18" charset="0"/>
                </a:rPr>
                <a:t>𝑌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≤𝐷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16</xdr:col>
      <xdr:colOff>152400</xdr:colOff>
      <xdr:row>17</xdr:row>
      <xdr:rowOff>6350</xdr:rowOff>
    </xdr:from>
    <xdr:ext cx="783420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uadroTexto 14">
              <a:extLst>
                <a:ext uri="{FF2B5EF4-FFF2-40B4-BE49-F238E27FC236}">
                  <a16:creationId xmlns:a16="http://schemas.microsoft.com/office/drawing/2014/main" id="{A80B2C11-9918-4623-BBC6-6B357AE16D83}"/>
                </a:ext>
              </a:extLst>
            </xdr:cNvPr>
            <xdr:cNvSpPr txBox="1"/>
          </xdr:nvSpPr>
          <xdr:spPr>
            <a:xfrm>
              <a:off x="12344400" y="3289300"/>
              <a:ext cx="783420" cy="182935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𝜇</m:t>
                        </m:r>
                      </m:e>
                      <m:sub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𝑥</m:t>
                        </m:r>
                      </m:sub>
                    </m:sSub>
                    <m:r>
                      <a:rPr kumimoji="0" lang="es-ES" sz="1100" b="0" i="1" u="none" strike="noStrike" kern="0" cap="none" spc="0" normalizeH="0" baseline="0" noProof="0" smtClean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−</m:t>
                    </m:r>
                    <m:sSub>
                      <m:sSubPr>
                        <m:ctrlP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𝜇</m:t>
                        </m:r>
                      </m:e>
                      <m:sub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𝑦</m:t>
                        </m:r>
                      </m:sub>
                    </m:sSub>
                    <m:r>
                      <a:rPr kumimoji="0" lang="es-ES" sz="1100" b="0" i="1" u="none" strike="noStrike" kern="0" cap="none" spc="0" normalizeH="0" baseline="0" noProof="0" smtClean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&gt;</m:t>
                    </m:r>
                    <m:r>
                      <a:rPr kumimoji="0" lang="es-ES" sz="1100" b="0" i="1" u="none" strike="noStrike" kern="0" cap="none" spc="0" normalizeH="0" baseline="0" noProof="0" smtClean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𝐷</m:t>
                    </m:r>
                  </m:oMath>
                </m:oMathPara>
              </a14:m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15" name="CuadroTexto 14">
              <a:extLst>
                <a:ext uri="{FF2B5EF4-FFF2-40B4-BE49-F238E27FC236}">
                  <a16:creationId xmlns:a16="http://schemas.microsoft.com/office/drawing/2014/main" id="{A80B2C11-9918-4623-BBC6-6B357AE16D83}"/>
                </a:ext>
              </a:extLst>
            </xdr:cNvPr>
            <xdr:cNvSpPr txBox="1"/>
          </xdr:nvSpPr>
          <xdr:spPr>
            <a:xfrm>
              <a:off x="12344400" y="3289300"/>
              <a:ext cx="783420" cy="182935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𝜇</a:t>
              </a:r>
              <a:r>
                <a: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_𝑥−</a:t>
              </a:r>
              <a:r>
                <a: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𝜇_𝑦&gt;𝐷</a:t>
              </a:r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15</xdr:col>
      <xdr:colOff>733425</xdr:colOff>
      <xdr:row>19</xdr:row>
      <xdr:rowOff>111125</xdr:rowOff>
    </xdr:from>
    <xdr:ext cx="897810" cy="6789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uadroTexto 10">
              <a:extLst>
                <a:ext uri="{FF2B5EF4-FFF2-40B4-BE49-F238E27FC236}">
                  <a16:creationId xmlns:a16="http://schemas.microsoft.com/office/drawing/2014/main" id="{9F1CB813-9B50-4033-B5F2-59E3C8E6D1C9}"/>
                </a:ext>
              </a:extLst>
            </xdr:cNvPr>
            <xdr:cNvSpPr txBox="1"/>
          </xdr:nvSpPr>
          <xdr:spPr>
            <a:xfrm>
              <a:off x="12163425" y="3800475"/>
              <a:ext cx="897810" cy="678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acc>
                          <m:accPr>
                            <m:chr m:val="̅"/>
                            <m:ctrlPr>
                              <a:rPr lang="es-ES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acc>
                          <m:accPr>
                            <m:chr m:val="̅"/>
                            <m:ctrlPr>
                              <a:rPr lang="es-ES" sz="1100" b="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𝑦</m:t>
                            </m:r>
                          </m:e>
                        </m:acc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𝐷</m:t>
                        </m:r>
                      </m:num>
                      <m:den>
                        <m:rad>
                          <m:radPr>
                            <m:degHide m:val="on"/>
                            <m:ctrlPr>
                              <a:rPr lang="es-ES" sz="11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lang="es-ES" sz="110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Sup>
                                  <m:sSubSupPr>
                                    <m:ctrlPr>
                                      <a:rPr lang="es-ES" sz="11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SupPr>
                                  <m:e>
                                    <m: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  <m:t>𝑠</m:t>
                                    </m:r>
                                  </m:e>
                                  <m:sub>
                                    <m: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  <m: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  <m:t>𝑥</m:t>
                                    </m:r>
                                  </m:sub>
                                  <m:sup>
                                    <m: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p>
                                </m:sSubSup>
                              </m:num>
                              <m:den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𝑛</m:t>
                                </m:r>
                              </m:den>
                            </m:f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+</m:t>
                            </m:r>
                            <m:f>
                              <m:fPr>
                                <m:ctrlP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Sup>
                                  <m:sSubSupPr>
                                    <m:ctrlP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SupPr>
                                  <m:e>
                                    <m: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  <m:t>𝑠</m:t>
                                    </m:r>
                                  </m:e>
                                  <m:sub>
                                    <m: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  <m: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  <m:t>𝑦</m:t>
                                    </m:r>
                                  </m:sub>
                                  <m:sup>
                                    <m: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p>
                                </m:sSubSup>
                              </m:num>
                              <m:den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𝑚</m:t>
                                </m:r>
                              </m:den>
                            </m:f>
                          </m:e>
                        </m:rad>
                      </m:den>
                    </m:f>
                    <m:r>
                      <a:rPr lang="es-E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~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𝑍</m:t>
                    </m:r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11" name="CuadroTexto 10">
              <a:extLst>
                <a:ext uri="{FF2B5EF4-FFF2-40B4-BE49-F238E27FC236}">
                  <a16:creationId xmlns:a16="http://schemas.microsoft.com/office/drawing/2014/main" id="{9F1CB813-9B50-4033-B5F2-59E3C8E6D1C9}"/>
                </a:ext>
              </a:extLst>
            </xdr:cNvPr>
            <xdr:cNvSpPr txBox="1"/>
          </xdr:nvSpPr>
          <xdr:spPr>
            <a:xfrm>
              <a:off x="12163425" y="3800475"/>
              <a:ext cx="897810" cy="678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i="0">
                  <a:latin typeface="Cambria Math" panose="02040503050406030204" pitchFamily="18" charset="0"/>
                </a:rPr>
                <a:t>(</a:t>
              </a:r>
              <a:r>
                <a:rPr lang="es-ES" sz="1100" b="0" i="0">
                  <a:latin typeface="Cambria Math" panose="02040503050406030204" pitchFamily="18" charset="0"/>
                </a:rPr>
                <a:t>𝑥 ̅−𝑦 ̅−𝐷)/√((𝑠_1𝑥^2)/𝑛+(𝑠_1𝑦^2)/𝑚)</a:t>
              </a:r>
              <a:r>
                <a:rPr lang="es-E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~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𝑍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36</xdr:col>
      <xdr:colOff>0</xdr:colOff>
      <xdr:row>13</xdr:row>
      <xdr:rowOff>180975</xdr:rowOff>
    </xdr:from>
    <xdr:ext cx="90896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F573BDED-5B68-476B-9D8C-FDA23B81CC1F}"/>
                </a:ext>
              </a:extLst>
            </xdr:cNvPr>
            <xdr:cNvSpPr txBox="1"/>
          </xdr:nvSpPr>
          <xdr:spPr>
            <a:xfrm>
              <a:off x="32851725" y="2727325"/>
              <a:ext cx="9089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s-ES" sz="1100" b="0" i="1">
                      <a:latin typeface="Cambria Math" panose="02040503050406030204" pitchFamily="18" charset="0"/>
                    </a:rPr>
                    <m:t>𝑃</m:t>
                  </m:r>
                  <m:r>
                    <a:rPr lang="es-ES" sz="1100" b="0" i="1">
                      <a:latin typeface="Cambria Math" panose="02040503050406030204" pitchFamily="18" charset="0"/>
                    </a:rPr>
                    <m:t>(</m:t>
                  </m:r>
                  <m:r>
                    <a:rPr lang="es-ES" sz="1100" b="0" i="1">
                      <a:latin typeface="Cambria Math" panose="02040503050406030204" pitchFamily="18" charset="0"/>
                    </a:rPr>
                    <m:t>𝑑</m:t>
                  </m:r>
                  <m:r>
                    <a:rPr lang="es-ES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≥</m:t>
                  </m:r>
                  <m:sSub>
                    <m:sSubPr>
                      <m:ctrlPr>
                        <a:rPr lang="es-ES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sSubPr>
                    <m:e>
                      <m:r>
                        <a:rPr lang="es-ES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𝑑</m:t>
                      </m:r>
                    </m:e>
                    <m:sub>
                      <m:r>
                        <a:rPr lang="es-ES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0</m:t>
                      </m:r>
                    </m:sub>
                  </m:sSub>
                  <m:r>
                    <a:rPr lang="es-ES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/</m:t>
                  </m:r>
                  <m:sSub>
                    <m:sSubPr>
                      <m:ctrlPr>
                        <a:rPr lang="es-ES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sSubPr>
                    <m:e>
                      <m:r>
                        <a:rPr lang="es-ES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𝐻</m:t>
                      </m:r>
                    </m:e>
                    <m:sub>
                      <m:r>
                        <a:rPr lang="es-ES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0</m:t>
                      </m:r>
                    </m:sub>
                  </m:sSub>
                </m:oMath>
              </a14:m>
              <a:r>
                <a:rPr lang="es-ES" sz="1100"/>
                <a:t>)=</a:t>
              </a:r>
            </a:p>
          </xdr:txBody>
        </xdr:sp>
      </mc:Choice>
      <mc:Fallback xmlns="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F573BDED-5B68-476B-9D8C-FDA23B81CC1F}"/>
                </a:ext>
              </a:extLst>
            </xdr:cNvPr>
            <xdr:cNvSpPr txBox="1"/>
          </xdr:nvSpPr>
          <xdr:spPr>
            <a:xfrm>
              <a:off x="32851725" y="2727325"/>
              <a:ext cx="9089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b="0" i="0">
                  <a:latin typeface="Cambria Math" panose="02040503050406030204" pitchFamily="18" charset="0"/>
                </a:rPr>
                <a:t>𝑃(𝑑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≥𝑑_0/𝐻_0</a:t>
              </a:r>
              <a:r>
                <a:rPr lang="es-ES" sz="1100"/>
                <a:t>)=</a:t>
              </a:r>
            </a:p>
          </xdr:txBody>
        </xdr:sp>
      </mc:Fallback>
    </mc:AlternateContent>
    <xdr:clientData/>
  </xdr:oneCellAnchor>
  <xdr:oneCellAnchor>
    <xdr:from>
      <xdr:col>8</xdr:col>
      <xdr:colOff>0</xdr:colOff>
      <xdr:row>16</xdr:row>
      <xdr:rowOff>0</xdr:rowOff>
    </xdr:from>
    <xdr:ext cx="1602105" cy="36401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CuadroTexto 13">
              <a:extLst>
                <a:ext uri="{FF2B5EF4-FFF2-40B4-BE49-F238E27FC236}">
                  <a16:creationId xmlns:a16="http://schemas.microsoft.com/office/drawing/2014/main" id="{D7D14C4E-ACDB-4E0A-BCE2-0AF52E337C8A}"/>
                </a:ext>
              </a:extLst>
            </xdr:cNvPr>
            <xdr:cNvSpPr txBox="1"/>
          </xdr:nvSpPr>
          <xdr:spPr>
            <a:xfrm>
              <a:off x="6096000" y="3098800"/>
              <a:ext cx="1602105" cy="364010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kumimoji="0" lang="es-ES" sz="1100" b="0" i="1" u="none" strike="noStrike" kern="0" cap="none" spc="0" normalizeH="0" baseline="0" noProof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d>
                          <m:dPr>
                            <m:ctrlPr>
                              <a:rPr kumimoji="0" lang="es-ES" sz="1100" b="0" i="1" u="none" strike="noStrike" kern="0" cap="none" spc="0" normalizeH="0" baseline="0" noProof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acc>
                              <m:accPr>
                                <m:chr m:val="̅"/>
                                <m:ctrlPr>
                                  <a:rPr kumimoji="0" lang="es-ES" sz="1100" b="0" i="1" u="none" strike="noStrike" kern="0" cap="none" spc="0" normalizeH="0" baseline="0" noProof="0">
                                    <a:ln>
                                      <a:noFill/>
                                    </a:ln>
                                    <a:solidFill>
                                      <a:sysClr val="windowText" lastClr="000000"/>
                                    </a:solidFill>
                                    <a:effectLst/>
                                    <a:uLnTx/>
                                    <a:uFillTx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accPr>
                              <m:e>
                                <m:r>
                                  <a:rPr kumimoji="0" lang="es-ES" sz="1100" b="0" i="1" u="none" strike="noStrike" kern="0" cap="none" spc="0" normalizeH="0" baseline="0" noProof="0">
                                    <a:ln>
                                      <a:noFill/>
                                    </a:ln>
                                    <a:solidFill>
                                      <a:sysClr val="windowText" lastClr="000000"/>
                                    </a:solidFill>
                                    <a:effectLst/>
                                    <a:uLnTx/>
                                    <a:uFillTx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</m:e>
                            </m:acc>
                            <m:r>
                              <a:rPr kumimoji="0" lang="es-ES" sz="1100" b="0" i="1" u="none" strike="noStrike" kern="0" cap="none" spc="0" normalizeH="0" baseline="0" noProof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kumimoji="0" lang="es-ES" sz="1100" b="0" i="1" u="none" strike="noStrike" kern="0" cap="none" spc="0" normalizeH="0" baseline="0" noProof="0">
                                    <a:ln>
                                      <a:noFill/>
                                    </a:ln>
                                    <a:solidFill>
                                      <a:sysClr val="windowText" lastClr="000000"/>
                                    </a:solidFill>
                                    <a:effectLst/>
                                    <a:uLnTx/>
                                    <a:uFillTx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kumimoji="0" lang="es-ES" sz="1100" b="0" i="1" u="none" strike="noStrike" kern="0" cap="none" spc="0" normalizeH="0" baseline="0" noProof="0">
                                    <a:ln>
                                      <a:noFill/>
                                    </a:ln>
                                    <a:solidFill>
                                      <a:sysClr val="windowText" lastClr="000000"/>
                                    </a:solidFill>
                                    <a:effectLst/>
                                    <a:uLnTx/>
                                    <a:uFillTx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𝜇</m:t>
                                </m:r>
                              </m:e>
                              <m:sub>
                                <m:r>
                                  <a:rPr kumimoji="0" lang="es-ES" sz="1100" b="0" i="1" u="none" strike="noStrike" kern="0" cap="none" spc="0" normalizeH="0" baseline="0" noProof="0">
                                    <a:ln>
                                      <a:noFill/>
                                    </a:ln>
                                    <a:solidFill>
                                      <a:sysClr val="windowText" lastClr="000000"/>
                                    </a:solidFill>
                                    <a:effectLst/>
                                    <a:uLnTx/>
                                    <a:uFillTx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0</m:t>
                                </m:r>
                              </m:sub>
                            </m:sSub>
                          </m:e>
                        </m:d>
                      </m:num>
                      <m:den>
                        <m:sSub>
                          <m:sSubPr>
                            <m:ctrlPr>
                              <a:rPr kumimoji="0" lang="es-ES" sz="1100" b="0" i="1" u="none" strike="noStrike" kern="0" cap="none" spc="0" normalizeH="0" baseline="0" noProof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kumimoji="0" lang="es-ES" sz="1100" b="0" i="1" u="none" strike="noStrike" kern="0" cap="none" spc="0" normalizeH="0" baseline="0" noProof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kumimoji="0" lang="es-ES" sz="1100" b="0" i="1" u="none" strike="noStrike" kern="0" cap="none" spc="0" normalizeH="0" baseline="0" noProof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</m:sSub>
                        <m:r>
                          <a:rPr kumimoji="0" lang="es-ES" sz="1100" b="0" i="1" u="none" strike="noStrike" kern="0" cap="none" spc="0" normalizeH="0" baseline="0" noProof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/</m:t>
                        </m:r>
                        <m:rad>
                          <m:radPr>
                            <m:degHide m:val="on"/>
                            <m:ctrlPr>
                              <a:rPr kumimoji="0" lang="es-ES" sz="1100" b="0" i="1" u="none" strike="noStrike" kern="0" cap="none" spc="0" normalizeH="0" baseline="0" noProof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radPr>
                          <m:deg/>
                          <m:e>
                            <m:r>
                              <a:rPr kumimoji="0" lang="es-ES" sz="1100" b="0" i="1" u="none" strike="noStrike" kern="0" cap="none" spc="0" normalizeH="0" baseline="0" noProof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</m:e>
                        </m:rad>
                      </m:den>
                    </m:f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~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𝑍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 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𝑖𝑓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𝐻𝑜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𝑖𝑠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𝑡𝑟𝑢𝑒</m:t>
                    </m:r>
                  </m:oMath>
                </m:oMathPara>
              </a14:m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14" name="CuadroTexto 13">
              <a:extLst>
                <a:ext uri="{FF2B5EF4-FFF2-40B4-BE49-F238E27FC236}">
                  <a16:creationId xmlns:a16="http://schemas.microsoft.com/office/drawing/2014/main" id="{D7D14C4E-ACDB-4E0A-BCE2-0AF52E337C8A}"/>
                </a:ext>
              </a:extLst>
            </xdr:cNvPr>
            <xdr:cNvSpPr txBox="1"/>
          </xdr:nvSpPr>
          <xdr:spPr>
            <a:xfrm>
              <a:off x="6096000" y="3098800"/>
              <a:ext cx="1602105" cy="364010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((𝑥 ̅−</a:t>
              </a:r>
              <a:r>
                <a: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𝜇</a:t>
              </a:r>
              <a:r>
                <a: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_0 ))/(𝑠_1/√𝑛)</a:t>
              </a:r>
              <a:r>
                <a: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~𝑍  𝑖𝑓 𝐻𝑜 𝑖𝑠 𝑡𝑟𝑢𝑒</a:t>
              </a:r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23</xdr:col>
      <xdr:colOff>384175</xdr:colOff>
      <xdr:row>23</xdr:row>
      <xdr:rowOff>174625</xdr:rowOff>
    </xdr:from>
    <xdr:ext cx="43563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BDB460F6-62EE-400E-B03C-9610C3776C67}"/>
                </a:ext>
              </a:extLst>
            </xdr:cNvPr>
            <xdr:cNvSpPr txBox="1"/>
          </xdr:nvSpPr>
          <xdr:spPr>
            <a:xfrm>
              <a:off x="17910175" y="4403725"/>
              <a:ext cx="43563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100" b="0" i="1">
                        <a:latin typeface="Cambria Math" panose="02040503050406030204" pitchFamily="18" charset="0"/>
                      </a:rPr>
                      <m:t>𝑝</m:t>
                    </m:r>
                    <m:r>
                      <a:rPr lang="es-ES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E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</m:sSub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BDB460F6-62EE-400E-B03C-9610C3776C67}"/>
                </a:ext>
              </a:extLst>
            </xdr:cNvPr>
            <xdr:cNvSpPr txBox="1"/>
          </xdr:nvSpPr>
          <xdr:spPr>
            <a:xfrm>
              <a:off x="17910175" y="4403725"/>
              <a:ext cx="43563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b="0" i="0">
                  <a:latin typeface="Cambria Math" panose="02040503050406030204" pitchFamily="18" charset="0"/>
                </a:rPr>
                <a:t>𝑝=𝑝_0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23</xdr:col>
      <xdr:colOff>384175</xdr:colOff>
      <xdr:row>24</xdr:row>
      <xdr:rowOff>174625</xdr:rowOff>
    </xdr:from>
    <xdr:ext cx="43563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CuadroTexto 12">
              <a:extLst>
                <a:ext uri="{FF2B5EF4-FFF2-40B4-BE49-F238E27FC236}">
                  <a16:creationId xmlns:a16="http://schemas.microsoft.com/office/drawing/2014/main" id="{7916BBE7-6A6F-46CE-A3AA-1CD7FAD2E35B}"/>
                </a:ext>
              </a:extLst>
            </xdr:cNvPr>
            <xdr:cNvSpPr txBox="1"/>
          </xdr:nvSpPr>
          <xdr:spPr>
            <a:xfrm>
              <a:off x="17910175" y="4587875"/>
              <a:ext cx="43563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100" b="0" i="1">
                        <a:latin typeface="Cambria Math" panose="02040503050406030204" pitchFamily="18" charset="0"/>
                      </a:rPr>
                      <m:t>𝑝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≠</m:t>
                    </m:r>
                    <m:sSub>
                      <m:sSubPr>
                        <m:ctrlP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sub>
                    </m:sSub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13" name="CuadroTexto 12">
              <a:extLst>
                <a:ext uri="{FF2B5EF4-FFF2-40B4-BE49-F238E27FC236}">
                  <a16:creationId xmlns:a16="http://schemas.microsoft.com/office/drawing/2014/main" id="{7916BBE7-6A6F-46CE-A3AA-1CD7FAD2E35B}"/>
                </a:ext>
              </a:extLst>
            </xdr:cNvPr>
            <xdr:cNvSpPr txBox="1"/>
          </xdr:nvSpPr>
          <xdr:spPr>
            <a:xfrm>
              <a:off x="17910175" y="4587875"/>
              <a:ext cx="43563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b="0" i="0">
                  <a:latin typeface="Cambria Math" panose="02040503050406030204" pitchFamily="18" charset="0"/>
                </a:rPr>
                <a:t>𝑝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≠𝑝_0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24</xdr:col>
      <xdr:colOff>231775</xdr:colOff>
      <xdr:row>24</xdr:row>
      <xdr:rowOff>66675</xdr:rowOff>
    </xdr:from>
    <xdr:ext cx="50186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CuadroTexto 15">
              <a:extLst>
                <a:ext uri="{FF2B5EF4-FFF2-40B4-BE49-F238E27FC236}">
                  <a16:creationId xmlns:a16="http://schemas.microsoft.com/office/drawing/2014/main" id="{C6E4D1B1-9737-445F-A2F1-7556E750C894}"/>
                </a:ext>
              </a:extLst>
            </xdr:cNvPr>
            <xdr:cNvSpPr txBox="1"/>
          </xdr:nvSpPr>
          <xdr:spPr>
            <a:xfrm>
              <a:off x="18081625" y="4689475"/>
              <a:ext cx="50186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es-ES" sz="110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s-ES" sz="1100" b="0" i="1">
                          <a:latin typeface="Cambria Math" panose="02040503050406030204" pitchFamily="18" charset="0"/>
                        </a:rPr>
                        <m:t>𝑝</m:t>
                      </m:r>
                    </m:e>
                    <m:sub>
                      <m:r>
                        <a:rPr lang="es-ES" sz="1100" b="0" i="1">
                          <a:latin typeface="Cambria Math" panose="02040503050406030204" pitchFamily="18" charset="0"/>
                        </a:rPr>
                        <m:t>0</m:t>
                      </m:r>
                    </m:sub>
                  </m:sSub>
                  <m:r>
                    <a:rPr lang="es-ES" sz="1100" b="0" i="1">
                      <a:latin typeface="Cambria Math" panose="02040503050406030204" pitchFamily="18" charset="0"/>
                    </a:rPr>
                    <m:t>=0,</m:t>
                  </m:r>
                </m:oMath>
              </a14:m>
              <a:r>
                <a:rPr lang="es-ES" sz="1100"/>
                <a:t>5</a:t>
              </a:r>
            </a:p>
          </xdr:txBody>
        </xdr:sp>
      </mc:Choice>
      <mc:Fallback xmlns="">
        <xdr:sp macro="" textlink="">
          <xdr:nvSpPr>
            <xdr:cNvPr id="16" name="CuadroTexto 15">
              <a:extLst>
                <a:ext uri="{FF2B5EF4-FFF2-40B4-BE49-F238E27FC236}">
                  <a16:creationId xmlns:a16="http://schemas.microsoft.com/office/drawing/2014/main" id="{C6E4D1B1-9737-445F-A2F1-7556E750C894}"/>
                </a:ext>
              </a:extLst>
            </xdr:cNvPr>
            <xdr:cNvSpPr txBox="1"/>
          </xdr:nvSpPr>
          <xdr:spPr>
            <a:xfrm>
              <a:off x="18081625" y="4689475"/>
              <a:ext cx="50186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b="0" i="0">
                  <a:latin typeface="Cambria Math" panose="02040503050406030204" pitchFamily="18" charset="0"/>
                </a:rPr>
                <a:t>𝑝_0=0,</a:t>
              </a:r>
              <a:r>
                <a:rPr lang="es-ES" sz="1100"/>
                <a:t>5</a:t>
              </a:r>
            </a:p>
          </xdr:txBody>
        </xdr:sp>
      </mc:Fallback>
    </mc:AlternateContent>
    <xdr:clientData/>
  </xdr:oneCellAnchor>
  <xdr:oneCellAnchor>
    <xdr:from>
      <xdr:col>26</xdr:col>
      <xdr:colOff>400018</xdr:colOff>
      <xdr:row>31</xdr:row>
      <xdr:rowOff>94138</xdr:rowOff>
    </xdr:from>
    <xdr:ext cx="65" cy="172227"/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id="{B0306E5B-9F4F-4686-B949-9FD1B49A7E20}"/>
            </a:ext>
          </a:extLst>
        </xdr:cNvPr>
        <xdr:cNvSpPr txBox="1"/>
      </xdr:nvSpPr>
      <xdr:spPr>
        <a:xfrm>
          <a:off x="19450018" y="58472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24</xdr:col>
      <xdr:colOff>409575</xdr:colOff>
      <xdr:row>30</xdr:row>
      <xdr:rowOff>142875</xdr:rowOff>
    </xdr:from>
    <xdr:ext cx="85696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CuadroTexto 17">
              <a:extLst>
                <a:ext uri="{FF2B5EF4-FFF2-40B4-BE49-F238E27FC236}">
                  <a16:creationId xmlns:a16="http://schemas.microsoft.com/office/drawing/2014/main" id="{D61943DA-4763-4180-B601-42173440FE14}"/>
                </a:ext>
              </a:extLst>
            </xdr:cNvPr>
            <xdr:cNvSpPr txBox="1"/>
          </xdr:nvSpPr>
          <xdr:spPr>
            <a:xfrm>
              <a:off x="19021425" y="5889625"/>
              <a:ext cx="85696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𝑀𝑉</m:t>
                        </m:r>
                      </m:sub>
                      <m:sup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∗</m:t>
                        </m:r>
                      </m:sup>
                    </m:sSubSup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𝑝</m:t>
                        </m:r>
                      </m:e>
                      <m:sup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∗</m:t>
                        </m:r>
                      </m:sup>
                    </m:sSup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acc>
                      <m:accPr>
                        <m:chr m:val="̅"/>
                        <m:ctrlP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𝑥</m:t>
                        </m:r>
                      </m:e>
                    </m:acc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18" name="CuadroTexto 17">
              <a:extLst>
                <a:ext uri="{FF2B5EF4-FFF2-40B4-BE49-F238E27FC236}">
                  <a16:creationId xmlns:a16="http://schemas.microsoft.com/office/drawing/2014/main" id="{D61943DA-4763-4180-B601-42173440FE14}"/>
                </a:ext>
              </a:extLst>
            </xdr:cNvPr>
            <xdr:cNvSpPr txBox="1"/>
          </xdr:nvSpPr>
          <xdr:spPr>
            <a:xfrm>
              <a:off x="19021425" y="5889625"/>
              <a:ext cx="85696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𝑝_𝑀𝑉^∗=𝑝^∗=𝑥 ̅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24</xdr:col>
      <xdr:colOff>384175</xdr:colOff>
      <xdr:row>32</xdr:row>
      <xdr:rowOff>41275</xdr:rowOff>
    </xdr:from>
    <xdr:ext cx="210256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CuadroTexto 18">
              <a:extLst>
                <a:ext uri="{FF2B5EF4-FFF2-40B4-BE49-F238E27FC236}">
                  <a16:creationId xmlns:a16="http://schemas.microsoft.com/office/drawing/2014/main" id="{F28A06E7-3929-41A1-85E9-48C892B24F0B}"/>
                </a:ext>
              </a:extLst>
            </xdr:cNvPr>
            <xdr:cNvSpPr txBox="1"/>
          </xdr:nvSpPr>
          <xdr:spPr>
            <a:xfrm>
              <a:off x="17910175" y="5978525"/>
              <a:ext cx="210256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100" b="0" i="1">
                        <a:latin typeface="Cambria Math" panose="02040503050406030204" pitchFamily="18" charset="0"/>
                      </a:rPr>
                      <m:t>𝐸</m:t>
                    </m:r>
                    <m:d>
                      <m:dPr>
                        <m:ctrlPr>
                          <a:rPr lang="es-E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p>
                          <m:sSupPr>
                            <m:ctrlPr>
                              <a:rPr lang="es-ES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𝑝</m:t>
                            </m:r>
                          </m:e>
                          <m:sup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</m:sup>
                        </m:sSup>
                      </m:e>
                    </m:d>
                    <m:r>
                      <a:rPr lang="es-ES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s-ES" sz="1100" b="0" i="1">
                        <a:latin typeface="Cambria Math" panose="02040503050406030204" pitchFamily="18" charset="0"/>
                      </a:rPr>
                      <m:t>𝐸</m:t>
                    </m:r>
                    <m:d>
                      <m:dPr>
                        <m:ctrlPr>
                          <a:rPr lang="es-E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acc>
                          <m:accPr>
                            <m:chr m:val="̅"/>
                            <m:ctrlPr>
                              <a:rPr lang="es-ES" sz="1100" b="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</m:e>
                    </m:d>
                    <m:r>
                      <a:rPr lang="es-ES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s-ES" sz="1100" b="0" i="1">
                        <a:latin typeface="Cambria Math" panose="02040503050406030204" pitchFamily="18" charset="0"/>
                      </a:rPr>
                      <m:t>𝑝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→</m:t>
                    </m:r>
                    <m:sSup>
                      <m:sSupPr>
                        <m:ctrlP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𝑝</m:t>
                        </m:r>
                      </m:e>
                      <m:sup>
                        <m:r>
                          <a:rPr lang="es-E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∗</m:t>
                        </m:r>
                      </m:sup>
                    </m:sSup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𝑖𝑛𝑠𝑒𝑠𝑔𝑎𝑑𝑜</m:t>
                    </m:r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19" name="CuadroTexto 18">
              <a:extLst>
                <a:ext uri="{FF2B5EF4-FFF2-40B4-BE49-F238E27FC236}">
                  <a16:creationId xmlns:a16="http://schemas.microsoft.com/office/drawing/2014/main" id="{F28A06E7-3929-41A1-85E9-48C892B24F0B}"/>
                </a:ext>
              </a:extLst>
            </xdr:cNvPr>
            <xdr:cNvSpPr txBox="1"/>
          </xdr:nvSpPr>
          <xdr:spPr>
            <a:xfrm>
              <a:off x="17910175" y="5978525"/>
              <a:ext cx="210256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b="0" i="0">
                  <a:latin typeface="Cambria Math" panose="02040503050406030204" pitchFamily="18" charset="0"/>
                </a:rPr>
                <a:t>𝐸(𝑝^∗ )=𝐸(𝑥 ̅ )=𝑝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→𝑝^∗ 𝑖𝑛𝑠𝑒𝑠𝑔𝑎𝑑𝑜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24</xdr:col>
      <xdr:colOff>403225</xdr:colOff>
      <xdr:row>29</xdr:row>
      <xdr:rowOff>53975</xdr:rowOff>
    </xdr:from>
    <xdr:ext cx="464551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CuadroTexto 19">
              <a:extLst>
                <a:ext uri="{FF2B5EF4-FFF2-40B4-BE49-F238E27FC236}">
                  <a16:creationId xmlns:a16="http://schemas.microsoft.com/office/drawing/2014/main" id="{373CA0D5-36C3-4051-AC71-BCE0D70F95AE}"/>
                </a:ext>
              </a:extLst>
            </xdr:cNvPr>
            <xdr:cNvSpPr txBox="1"/>
          </xdr:nvSpPr>
          <xdr:spPr>
            <a:xfrm>
              <a:off x="17929225" y="5438775"/>
              <a:ext cx="46455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es-ES" sz="1100" b="0" i="1">
                        <a:latin typeface="Cambria Math" panose="02040503050406030204" pitchFamily="18" charset="0"/>
                      </a:rPr>
                      <m:t>(1;</m:t>
                    </m:r>
                    <m:r>
                      <a:rPr lang="es-ES" sz="1100" b="0" i="1">
                        <a:latin typeface="Cambria Math" panose="02040503050406030204" pitchFamily="18" charset="0"/>
                      </a:rPr>
                      <m:t>𝑝</m:t>
                    </m:r>
                    <m:r>
                      <a:rPr lang="es-ES" sz="1100" b="0" i="1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20" name="CuadroTexto 19">
              <a:extLst>
                <a:ext uri="{FF2B5EF4-FFF2-40B4-BE49-F238E27FC236}">
                  <a16:creationId xmlns:a16="http://schemas.microsoft.com/office/drawing/2014/main" id="{373CA0D5-36C3-4051-AC71-BCE0D70F95AE}"/>
                </a:ext>
              </a:extLst>
            </xdr:cNvPr>
            <xdr:cNvSpPr txBox="1"/>
          </xdr:nvSpPr>
          <xdr:spPr>
            <a:xfrm>
              <a:off x="17929225" y="5438775"/>
              <a:ext cx="46455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b="0" i="0">
                  <a:latin typeface="Cambria Math" panose="02040503050406030204" pitchFamily="18" charset="0"/>
                </a:rPr>
                <a:t>𝐵(1;𝑝)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0</xdr:col>
      <xdr:colOff>133350</xdr:colOff>
      <xdr:row>2</xdr:row>
      <xdr:rowOff>88900</xdr:rowOff>
    </xdr:from>
    <xdr:ext cx="50622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4" name="CuadroTexto 23">
              <a:extLst>
                <a:ext uri="{FF2B5EF4-FFF2-40B4-BE49-F238E27FC236}">
                  <a16:creationId xmlns:a16="http://schemas.microsoft.com/office/drawing/2014/main" id="{1D2C0F26-CB3D-4EE9-AD53-215FD0884E88}"/>
                </a:ext>
              </a:extLst>
            </xdr:cNvPr>
            <xdr:cNvSpPr txBox="1"/>
          </xdr:nvSpPr>
          <xdr:spPr>
            <a:xfrm>
              <a:off x="133350" y="457200"/>
              <a:ext cx="506229" cy="409920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kumimoji="0" lang="es-ES" sz="1100" b="0" i="1" u="none" strike="noStrike" kern="0" cap="none" spc="0" normalizeH="0" baseline="0" noProof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naryPr>
                      <m:sub/>
                      <m:sup/>
                      <m:e>
                        <m:sSub>
                          <m:sSubPr>
                            <m:ctrlPr>
                              <a:rPr kumimoji="0" lang="es-ES" sz="1100" b="0" i="1" u="none" strike="noStrike" kern="0" cap="none" spc="0" normalizeH="0" baseline="0" noProof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kumimoji="0" lang="es-ES" sz="1100" b="0" i="1" u="none" strike="noStrike" kern="0" cap="none" spc="0" normalizeH="0" baseline="0" noProof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𝑥</m:t>
                            </m:r>
                          </m:e>
                          <m:sub>
                            <m:r>
                              <a:rPr kumimoji="0" lang="es-ES" sz="1100" b="0" i="1" u="none" strike="noStrike" kern="0" cap="none" spc="0" normalizeH="0" baseline="0" noProof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</m:sub>
                        </m:sSub>
                        <m:r>
                          <a:rPr kumimoji="0" lang="es-ES" sz="1100" b="0" i="1" u="none" strike="noStrike" kern="0" cap="none" spc="0" normalizeH="0" baseline="0" noProof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</m:t>
                        </m:r>
                      </m:e>
                    </m:nary>
                  </m:oMath>
                </m:oMathPara>
              </a14:m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Choice>
      <mc:Fallback>
        <xdr:sp macro="" textlink="">
          <xdr:nvSpPr>
            <xdr:cNvPr id="24" name="CuadroTexto 23">
              <a:extLst>
                <a:ext uri="{FF2B5EF4-FFF2-40B4-BE49-F238E27FC236}">
                  <a16:creationId xmlns:a16="http://schemas.microsoft.com/office/drawing/2014/main" id="{1D2C0F26-CB3D-4EE9-AD53-215FD0884E88}"/>
                </a:ext>
              </a:extLst>
            </xdr:cNvPr>
            <xdr:cNvSpPr txBox="1"/>
          </xdr:nvSpPr>
          <xdr:spPr>
            <a:xfrm>
              <a:off x="133350" y="457200"/>
              <a:ext cx="506229" cy="409920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∑▒〖𝑥_𝑖=〗</a:t>
              </a:r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0</xdr:col>
      <xdr:colOff>120650</xdr:colOff>
      <xdr:row>4</xdr:row>
      <xdr:rowOff>107950</xdr:rowOff>
    </xdr:from>
    <xdr:ext cx="535275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5" name="CuadroTexto 24">
              <a:extLst>
                <a:ext uri="{FF2B5EF4-FFF2-40B4-BE49-F238E27FC236}">
                  <a16:creationId xmlns:a16="http://schemas.microsoft.com/office/drawing/2014/main" id="{C29A20DB-0444-431B-BE6B-72725F544EBF}"/>
                </a:ext>
              </a:extLst>
            </xdr:cNvPr>
            <xdr:cNvSpPr txBox="1"/>
          </xdr:nvSpPr>
          <xdr:spPr>
            <a:xfrm>
              <a:off x="120650" y="844550"/>
              <a:ext cx="535275" cy="409920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naryPr>
                      <m:sub/>
                      <m:sup/>
                      <m:e>
                        <m:sSubSup>
                          <m:sSubSupPr>
                            <m:ctrlP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𝑥</m:t>
                            </m:r>
                          </m:e>
                          <m:sub>
                            <m: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</m:sub>
                          <m:sup>
                            <m: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</m:t>
                        </m:r>
                      </m:e>
                    </m:nary>
                  </m:oMath>
                </m:oMathPara>
              </a14:m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Choice>
      <mc:Fallback>
        <xdr:sp macro="" textlink="">
          <xdr:nvSpPr>
            <xdr:cNvPr id="25" name="CuadroTexto 24">
              <a:extLst>
                <a:ext uri="{FF2B5EF4-FFF2-40B4-BE49-F238E27FC236}">
                  <a16:creationId xmlns:a16="http://schemas.microsoft.com/office/drawing/2014/main" id="{C29A20DB-0444-431B-BE6B-72725F544EBF}"/>
                </a:ext>
              </a:extLst>
            </xdr:cNvPr>
            <xdr:cNvSpPr txBox="1"/>
          </xdr:nvSpPr>
          <xdr:spPr>
            <a:xfrm>
              <a:off x="120650" y="844550"/>
              <a:ext cx="535275" cy="409920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∑▒〖𝑥_𝑖^2=〗</a:t>
              </a:r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3</xdr:col>
      <xdr:colOff>107950</xdr:colOff>
      <xdr:row>2</xdr:row>
      <xdr:rowOff>88900</xdr:rowOff>
    </xdr:from>
    <xdr:ext cx="507127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6" name="CuadroTexto 25">
              <a:extLst>
                <a:ext uri="{FF2B5EF4-FFF2-40B4-BE49-F238E27FC236}">
                  <a16:creationId xmlns:a16="http://schemas.microsoft.com/office/drawing/2014/main" id="{0AE4F67D-98DF-4BDA-8DB5-CFDFF389152E}"/>
                </a:ext>
              </a:extLst>
            </xdr:cNvPr>
            <xdr:cNvSpPr txBox="1"/>
          </xdr:nvSpPr>
          <xdr:spPr>
            <a:xfrm>
              <a:off x="2393950" y="457200"/>
              <a:ext cx="507127" cy="409920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kumimoji="0" lang="es-ES" sz="1100" b="0" i="1" u="none" strike="noStrike" kern="0" cap="none" spc="0" normalizeH="0" baseline="0" noProof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naryPr>
                      <m:sub/>
                      <m:sup/>
                      <m:e>
                        <m:sSub>
                          <m:sSubPr>
                            <m:ctrlPr>
                              <a:rPr kumimoji="0" lang="es-ES" sz="1100" b="0" i="1" u="none" strike="noStrike" kern="0" cap="none" spc="0" normalizeH="0" baseline="0" noProof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kumimoji="0" lang="es-ES" sz="1100" b="0" i="1" u="none" strike="noStrike" kern="0" cap="none" spc="0" normalizeH="0" baseline="0" noProof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</m:e>
                          <m:sub>
                            <m:r>
                              <a:rPr kumimoji="0" lang="es-ES" sz="1100" b="0" i="1" u="none" strike="noStrike" kern="0" cap="none" spc="0" normalizeH="0" baseline="0" noProof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</m:sub>
                        </m:sSub>
                        <m:r>
                          <a:rPr kumimoji="0" lang="es-ES" sz="1100" b="0" i="1" u="none" strike="noStrike" kern="0" cap="none" spc="0" normalizeH="0" baseline="0" noProof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</m:t>
                        </m:r>
                      </m:e>
                    </m:nary>
                  </m:oMath>
                </m:oMathPara>
              </a14:m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Choice>
      <mc:Fallback>
        <xdr:sp macro="" textlink="">
          <xdr:nvSpPr>
            <xdr:cNvPr id="26" name="CuadroTexto 25">
              <a:extLst>
                <a:ext uri="{FF2B5EF4-FFF2-40B4-BE49-F238E27FC236}">
                  <a16:creationId xmlns:a16="http://schemas.microsoft.com/office/drawing/2014/main" id="{0AE4F67D-98DF-4BDA-8DB5-CFDFF389152E}"/>
                </a:ext>
              </a:extLst>
            </xdr:cNvPr>
            <xdr:cNvSpPr txBox="1"/>
          </xdr:nvSpPr>
          <xdr:spPr>
            <a:xfrm>
              <a:off x="2393950" y="457200"/>
              <a:ext cx="507127" cy="409920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∑▒〖𝑦_𝑖=〗</a:t>
              </a:r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3</xdr:col>
      <xdr:colOff>82550</xdr:colOff>
      <xdr:row>4</xdr:row>
      <xdr:rowOff>107950</xdr:rowOff>
    </xdr:from>
    <xdr:ext cx="53828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7" name="CuadroTexto 26">
              <a:extLst>
                <a:ext uri="{FF2B5EF4-FFF2-40B4-BE49-F238E27FC236}">
                  <a16:creationId xmlns:a16="http://schemas.microsoft.com/office/drawing/2014/main" id="{A88D0A3C-B5EA-4FE8-910E-FDC6535020E0}"/>
                </a:ext>
              </a:extLst>
            </xdr:cNvPr>
            <xdr:cNvSpPr txBox="1"/>
          </xdr:nvSpPr>
          <xdr:spPr>
            <a:xfrm>
              <a:off x="2368550" y="844550"/>
              <a:ext cx="538289" cy="409920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naryPr>
                      <m:sub/>
                      <m:sup/>
                      <m:e>
                        <m:sSubSup>
                          <m:sSubSupPr>
                            <m:ctrlP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</m:e>
                          <m:sub>
                            <m: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</m:sub>
                          <m:sup>
                            <m:r>
                              <a:rPr kumimoji="0" lang="es-ES" sz="1100" b="0" i="1" u="none" strike="noStrike" kern="0" cap="none" spc="0" normalizeH="0" baseline="0" noProof="0" smtClean="0">
                                <a:ln>
                                  <a:noFill/>
                                </a:ln>
                                <a:solidFill>
                                  <a:sysClr val="windowText" lastClr="000000"/>
                                </a:solidFill>
                                <a:effectLst/>
                                <a:uLnTx/>
                                <a:uFillTx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r>
                          <a:rPr kumimoji="0" lang="es-ES" sz="11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</m:t>
                        </m:r>
                      </m:e>
                    </m:nary>
                  </m:oMath>
                </m:oMathPara>
              </a14:m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Choice>
      <mc:Fallback>
        <xdr:sp macro="" textlink="">
          <xdr:nvSpPr>
            <xdr:cNvPr id="27" name="CuadroTexto 26">
              <a:extLst>
                <a:ext uri="{FF2B5EF4-FFF2-40B4-BE49-F238E27FC236}">
                  <a16:creationId xmlns:a16="http://schemas.microsoft.com/office/drawing/2014/main" id="{A88D0A3C-B5EA-4FE8-910E-FDC6535020E0}"/>
                </a:ext>
              </a:extLst>
            </xdr:cNvPr>
            <xdr:cNvSpPr txBox="1"/>
          </xdr:nvSpPr>
          <xdr:spPr>
            <a:xfrm>
              <a:off x="2368550" y="844550"/>
              <a:ext cx="538289" cy="409920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∑▒〖𝑦_𝑖^2=〗</a:t>
              </a:r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23</xdr:col>
      <xdr:colOff>631825</xdr:colOff>
      <xdr:row>36</xdr:row>
      <xdr:rowOff>155575</xdr:rowOff>
    </xdr:from>
    <xdr:ext cx="1661289" cy="339708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9" name="CuadroTexto 28">
              <a:extLst>
                <a:ext uri="{FF2B5EF4-FFF2-40B4-BE49-F238E27FC236}">
                  <a16:creationId xmlns:a16="http://schemas.microsoft.com/office/drawing/2014/main" id="{DEAA45E9-8666-4FBB-BB99-80253CC337BE}"/>
                </a:ext>
              </a:extLst>
            </xdr:cNvPr>
            <xdr:cNvSpPr txBox="1"/>
          </xdr:nvSpPr>
          <xdr:spPr>
            <a:xfrm>
              <a:off x="19504025" y="6924675"/>
              <a:ext cx="1661289" cy="33970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100" b="0" i="1">
                        <a:latin typeface="Cambria Math" panose="02040503050406030204" pitchFamily="18" charset="0"/>
                      </a:rPr>
                      <m:t>2) </m:t>
                    </m:r>
                    <m:func>
                      <m:funcPr>
                        <m:ctrlPr>
                          <a:rPr lang="es-ES" sz="1100" b="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limLow>
                          <m:limLowPr>
                            <m:ctrlPr>
                              <a:rPr lang="es-ES" sz="1100" b="0" i="1">
                                <a:latin typeface="Cambria Math" panose="02040503050406030204" pitchFamily="18" charset="0"/>
                              </a:rPr>
                            </m:ctrlPr>
                          </m:limLowPr>
                          <m:e>
                            <m:r>
                              <m:rPr>
                                <m:sty m:val="p"/>
                              </m:rPr>
                              <a:rPr lang="es-ES" sz="1100" b="0" i="0">
                                <a:latin typeface="Cambria Math" panose="02040503050406030204" pitchFamily="18" charset="0"/>
                              </a:rPr>
                              <m:t>lim</m:t>
                            </m:r>
                          </m:e>
                          <m:lim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→∞</m:t>
                            </m:r>
                          </m:lim>
                        </m:limLow>
                      </m:fName>
                      <m:e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𝑉</m:t>
                        </m:r>
                        <m:d>
                          <m:dPr>
                            <m:ctrlPr>
                              <a:rPr lang="es-ES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acc>
                              <m:accPr>
                                <m:chr m:val="̅"/>
                                <m:ctrlP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</m:acc>
                          </m:e>
                        </m:d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=</m:t>
                        </m:r>
                        <m:func>
                          <m:funcPr>
                            <m:ctrlPr>
                              <a:rPr lang="es-ES" sz="1100" b="0" i="1">
                                <a:latin typeface="Cambria Math" panose="02040503050406030204" pitchFamily="18" charset="0"/>
                              </a:rPr>
                            </m:ctrlPr>
                          </m:funcPr>
                          <m:fName>
                            <m:limLow>
                              <m:limLowPr>
                                <m:ctrlP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</m:ctrlPr>
                              </m:limLowPr>
                              <m:e>
                                <m:r>
                                  <m:rPr>
                                    <m:sty m:val="p"/>
                                  </m:rPr>
                                  <a:rPr lang="es-ES" sz="1100" b="0" i="0">
                                    <a:latin typeface="Cambria Math" panose="02040503050406030204" pitchFamily="18" charset="0"/>
                                  </a:rPr>
                                  <m:t>lim</m:t>
                                </m:r>
                              </m:e>
                              <m:lim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𝑛</m:t>
                                </m:r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→∞</m:t>
                                </m:r>
                              </m:lim>
                            </m:limLow>
                          </m:fName>
                          <m:e>
                            <m:f>
                              <m:fPr>
                                <m:ctrlP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p>
                                  <m:sSupPr>
                                    <m:ctrlP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pPr>
                                  <m:e>
                                    <m:r>
                                      <a:rPr lang="es-ES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𝜎</m:t>
                                    </m:r>
                                  </m:e>
                                  <m:sup>
                                    <m: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p>
                                </m:sSup>
                              </m:num>
                              <m:den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𝑛</m:t>
                                </m:r>
                              </m:den>
                            </m:f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=0</m:t>
                            </m:r>
                          </m:e>
                        </m:func>
                      </m:e>
                    </m:func>
                  </m:oMath>
                </m:oMathPara>
              </a14:m>
              <a:endParaRPr lang="es-ES" sz="1100"/>
            </a:p>
          </xdr:txBody>
        </xdr:sp>
      </mc:Choice>
      <mc:Fallback>
        <xdr:sp macro="" textlink="">
          <xdr:nvSpPr>
            <xdr:cNvPr id="29" name="CuadroTexto 28">
              <a:extLst>
                <a:ext uri="{FF2B5EF4-FFF2-40B4-BE49-F238E27FC236}">
                  <a16:creationId xmlns:a16="http://schemas.microsoft.com/office/drawing/2014/main" id="{DEAA45E9-8666-4FBB-BB99-80253CC337BE}"/>
                </a:ext>
              </a:extLst>
            </xdr:cNvPr>
            <xdr:cNvSpPr txBox="1"/>
          </xdr:nvSpPr>
          <xdr:spPr>
            <a:xfrm>
              <a:off x="19504025" y="6924675"/>
              <a:ext cx="1661289" cy="33970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b="0" i="0">
                  <a:latin typeface="Cambria Math" panose="02040503050406030204" pitchFamily="18" charset="0"/>
                </a:rPr>
                <a:t>2)   lim┬(𝑛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→∞)⁡〖</a:t>
              </a:r>
              <a:r>
                <a:rPr lang="es-ES" sz="1100" b="0" i="0">
                  <a:latin typeface="Cambria Math" panose="02040503050406030204" pitchFamily="18" charset="0"/>
                </a:rPr>
                <a:t>𝑉(𝑥 ̅ )=lim┬(𝑛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→∞)⁡〖𝜎^</a:t>
              </a:r>
              <a:r>
                <a:rPr lang="es-ES" sz="1100" b="0" i="0">
                  <a:latin typeface="Cambria Math" panose="02040503050406030204" pitchFamily="18" charset="0"/>
                </a:rPr>
                <a:t>2/𝑛=0〗 〗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23</xdr:col>
      <xdr:colOff>622300</xdr:colOff>
      <xdr:row>36</xdr:row>
      <xdr:rowOff>19050</xdr:rowOff>
    </xdr:from>
    <xdr:ext cx="4079515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0" name="CuadroTexto 29">
              <a:extLst>
                <a:ext uri="{FF2B5EF4-FFF2-40B4-BE49-F238E27FC236}">
                  <a16:creationId xmlns:a16="http://schemas.microsoft.com/office/drawing/2014/main" id="{780E7008-2340-415A-B255-D1C2B02E447C}"/>
                </a:ext>
              </a:extLst>
            </xdr:cNvPr>
            <xdr:cNvSpPr txBox="1"/>
          </xdr:nvSpPr>
          <xdr:spPr>
            <a:xfrm>
              <a:off x="18211800" y="6972300"/>
              <a:ext cx="4079515" cy="172227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1) 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𝐴𝑛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𝑢𝑛𝑏𝑖𝑎𝑠𝑒𝑑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𝑒𝑠𝑡𝑖𝑚𝑎𝑡𝑜𝑟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𝑖𝑠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𝑎𝑛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𝑎𝑠𝑠𝑦𝑚𝑝𝑡𝑜𝑡𝑖𝑐𝑎𝑙𝑙𝑦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𝑢𝑛𝑏𝑖𝑎𝑠𝑒𝑑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𝑒𝑠𝑡𝑖𝑚</m:t>
                    </m:r>
                    <m:r>
                      <a:rPr kumimoji="0" lang="es-ES" sz="1100" b="0" i="1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. </m:t>
                    </m:r>
                  </m:oMath>
                </m:oMathPara>
              </a14:m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Choice>
      <mc:Fallback>
        <xdr:sp macro="" textlink="">
          <xdr:nvSpPr>
            <xdr:cNvPr id="30" name="CuadroTexto 29">
              <a:extLst>
                <a:ext uri="{FF2B5EF4-FFF2-40B4-BE49-F238E27FC236}">
                  <a16:creationId xmlns:a16="http://schemas.microsoft.com/office/drawing/2014/main" id="{780E7008-2340-415A-B255-D1C2B02E447C}"/>
                </a:ext>
              </a:extLst>
            </xdr:cNvPr>
            <xdr:cNvSpPr txBox="1"/>
          </xdr:nvSpPr>
          <xdr:spPr>
            <a:xfrm>
              <a:off x="18211800" y="6972300"/>
              <a:ext cx="4079515" cy="172227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1) 𝐴𝑛 𝑢𝑛𝑏𝑖𝑎𝑠𝑒𝑑 𝑒𝑠𝑡𝑖𝑚𝑎𝑡𝑜𝑟 𝑖𝑠 𝑎𝑛 𝑎𝑠𝑠𝑦𝑚𝑝𝑡𝑜𝑡𝑖𝑐𝑎𝑙𝑙𝑦 𝑢𝑛𝑏𝑖𝑎𝑠𝑒𝑑 𝑒𝑠𝑡𝑖𝑚. </a:t>
              </a:r>
              <a:endPara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42"/>
  <sheetViews>
    <sheetView tabSelected="1" workbookViewId="0">
      <selection activeCell="D17" sqref="D17"/>
    </sheetView>
  </sheetViews>
  <sheetFormatPr baseColWidth="10" defaultRowHeight="14.5" x14ac:dyDescent="0.35"/>
  <cols>
    <col min="17" max="17" width="11.81640625" bestFit="1" customWidth="1"/>
    <col min="24" max="24" width="14.6328125" customWidth="1"/>
    <col min="32" max="32" width="13.6328125" customWidth="1"/>
  </cols>
  <sheetData>
    <row r="2" spans="1:40" x14ac:dyDescent="0.35">
      <c r="AF2" s="46" t="s">
        <v>37</v>
      </c>
    </row>
    <row r="3" spans="1:40" x14ac:dyDescent="0.35">
      <c r="H3" s="1" t="s">
        <v>52</v>
      </c>
      <c r="I3" s="2"/>
      <c r="J3" s="2"/>
      <c r="K3" s="2"/>
      <c r="L3" s="2"/>
      <c r="M3" s="2"/>
      <c r="N3" s="3"/>
      <c r="P3" s="29" t="s">
        <v>53</v>
      </c>
      <c r="Q3" s="2"/>
      <c r="R3" s="2"/>
      <c r="S3" s="2"/>
      <c r="T3" s="2"/>
      <c r="U3" s="3"/>
      <c r="X3" s="1" t="s">
        <v>62</v>
      </c>
      <c r="Y3" s="2"/>
      <c r="Z3" s="2"/>
      <c r="AA3" s="2"/>
      <c r="AB3" s="2"/>
      <c r="AC3" s="3"/>
      <c r="AF3" s="39" t="s">
        <v>90</v>
      </c>
      <c r="AG3" s="40"/>
      <c r="AH3" s="37"/>
      <c r="AI3" s="37"/>
      <c r="AJ3" s="37" t="s">
        <v>39</v>
      </c>
      <c r="AK3" s="31"/>
      <c r="AL3" s="31"/>
      <c r="AM3" s="31"/>
      <c r="AN3" s="3"/>
    </row>
    <row r="4" spans="1:40" x14ac:dyDescent="0.35">
      <c r="B4" s="25">
        <v>2802.4998564640555</v>
      </c>
      <c r="E4">
        <v>2647.1367799137079</v>
      </c>
      <c r="H4" s="12"/>
      <c r="I4" s="4"/>
      <c r="J4" s="4"/>
      <c r="K4" s="4"/>
      <c r="L4" s="4"/>
      <c r="M4" s="4"/>
      <c r="N4" s="5"/>
      <c r="P4" s="12"/>
      <c r="Q4" s="4"/>
      <c r="R4" s="4"/>
      <c r="S4" s="4"/>
      <c r="T4" s="4"/>
      <c r="U4" s="5"/>
      <c r="X4" s="12" t="s">
        <v>34</v>
      </c>
      <c r="Y4" s="4"/>
      <c r="Z4" s="4"/>
      <c r="AA4" s="4"/>
      <c r="AB4" s="4"/>
      <c r="AC4" s="5"/>
      <c r="AF4" s="38" t="s">
        <v>91</v>
      </c>
      <c r="AG4" s="41" t="s">
        <v>40</v>
      </c>
      <c r="AH4" s="37" t="s">
        <v>41</v>
      </c>
      <c r="AI4" s="37" t="s">
        <v>42</v>
      </c>
      <c r="AJ4" s="37" t="s">
        <v>43</v>
      </c>
      <c r="AK4" s="7" t="s">
        <v>44</v>
      </c>
      <c r="AL4" s="8" t="s">
        <v>45</v>
      </c>
      <c r="AM4" s="7"/>
      <c r="AN4" s="5"/>
    </row>
    <row r="5" spans="1:40" x14ac:dyDescent="0.35">
      <c r="H5" s="13" t="s">
        <v>8</v>
      </c>
      <c r="I5" s="8" t="s">
        <v>74</v>
      </c>
      <c r="J5" s="4"/>
      <c r="K5" s="4"/>
      <c r="L5" s="4"/>
      <c r="M5" s="4"/>
      <c r="N5" s="5"/>
      <c r="P5" s="12" t="s">
        <v>2</v>
      </c>
      <c r="Q5" s="22">
        <f>+B9</f>
        <v>40</v>
      </c>
      <c r="R5" s="4"/>
      <c r="S5" s="4" t="s">
        <v>33</v>
      </c>
      <c r="T5" s="22">
        <f>+E9</f>
        <v>40</v>
      </c>
      <c r="U5" s="5"/>
      <c r="X5" s="13" t="s">
        <v>8</v>
      </c>
      <c r="Y5" s="4" t="s">
        <v>63</v>
      </c>
      <c r="Z5" s="4"/>
      <c r="AA5" s="4"/>
      <c r="AB5" s="4"/>
      <c r="AC5" s="5"/>
      <c r="AF5" s="38" t="s">
        <v>85</v>
      </c>
      <c r="AG5" s="42">
        <v>25</v>
      </c>
      <c r="AH5" s="37">
        <f>1/5</f>
        <v>0.2</v>
      </c>
      <c r="AI5" s="37">
        <f>+AH5*$AG$10</f>
        <v>13</v>
      </c>
      <c r="AJ5" s="37">
        <f>+(AG5-AI5)^2/AI5</f>
        <v>11.076923076923077</v>
      </c>
      <c r="AK5" s="7" t="s">
        <v>46</v>
      </c>
      <c r="AL5" s="8" t="s">
        <v>47</v>
      </c>
      <c r="AM5" s="7"/>
      <c r="AN5" s="5"/>
    </row>
    <row r="6" spans="1:40" x14ac:dyDescent="0.35">
      <c r="B6" s="25">
        <v>196358.23164573053</v>
      </c>
      <c r="E6">
        <v>175228.11199473124</v>
      </c>
      <c r="H6" s="13" t="s">
        <v>8</v>
      </c>
      <c r="I6" s="7" t="s">
        <v>9</v>
      </c>
      <c r="J6" s="4"/>
      <c r="K6" s="4"/>
      <c r="L6" s="4"/>
      <c r="M6" s="4"/>
      <c r="N6" s="5"/>
      <c r="P6" s="12" t="s">
        <v>23</v>
      </c>
      <c r="Q6" s="27">
        <f>+B10</f>
        <v>70.062496411601387</v>
      </c>
      <c r="R6" s="4"/>
      <c r="S6" s="4" t="s">
        <v>28</v>
      </c>
      <c r="T6" s="27">
        <f>+E10</f>
        <v>66.178419497842697</v>
      </c>
      <c r="U6" s="5"/>
      <c r="X6" s="12" t="s">
        <v>19</v>
      </c>
      <c r="Y6" s="4"/>
      <c r="Z6" s="4"/>
      <c r="AA6" s="4"/>
      <c r="AB6" s="4"/>
      <c r="AC6" s="5"/>
      <c r="AF6" s="37" t="s">
        <v>86</v>
      </c>
      <c r="AG6" s="42">
        <v>15</v>
      </c>
      <c r="AH6" s="37">
        <f>1/5</f>
        <v>0.2</v>
      </c>
      <c r="AI6" s="37">
        <f t="shared" ref="AI6:AI9" si="0">+AH6*$AG$10</f>
        <v>13</v>
      </c>
      <c r="AJ6" s="37">
        <f>+(AG6-AI6)^2/AI6</f>
        <v>0.30769230769230771</v>
      </c>
      <c r="AK6" s="32" t="s">
        <v>1</v>
      </c>
      <c r="AL6" s="7">
        <v>0.01</v>
      </c>
      <c r="AM6" s="7"/>
      <c r="AN6" s="5"/>
    </row>
    <row r="7" spans="1:40" x14ac:dyDescent="0.35">
      <c r="H7" s="13" t="s">
        <v>10</v>
      </c>
      <c r="I7" s="7">
        <f>+B15</f>
        <v>0.45560635011236511</v>
      </c>
      <c r="J7" s="4"/>
      <c r="K7" s="4"/>
      <c r="L7" s="4"/>
      <c r="M7" s="4"/>
      <c r="N7" s="5"/>
      <c r="P7" s="12" t="s">
        <v>7</v>
      </c>
      <c r="Q7" s="27">
        <f t="shared" ref="Q7:Q11" si="1">+B11</f>
        <v>4908.955791143263</v>
      </c>
      <c r="R7" s="4"/>
      <c r="S7" s="4" t="s">
        <v>7</v>
      </c>
      <c r="T7" s="27">
        <f t="shared" ref="T7:T11" si="2">+E11</f>
        <v>4380.7027998682806</v>
      </c>
      <c r="U7" s="5"/>
      <c r="X7" s="12" t="s">
        <v>2</v>
      </c>
      <c r="Y7" s="22">
        <v>100</v>
      </c>
      <c r="Z7" s="4"/>
      <c r="AA7" s="4"/>
      <c r="AB7" s="4"/>
      <c r="AC7" s="5"/>
      <c r="AF7" s="37" t="s">
        <v>87</v>
      </c>
      <c r="AG7" s="42">
        <v>12</v>
      </c>
      <c r="AH7" s="37">
        <f>1/5</f>
        <v>0.2</v>
      </c>
      <c r="AI7" s="37">
        <f t="shared" si="0"/>
        <v>13</v>
      </c>
      <c r="AJ7" s="37">
        <f>+(AG7-AI7)^2/AI7</f>
        <v>7.6923076923076927E-2</v>
      </c>
      <c r="AK7" s="7" t="s">
        <v>48</v>
      </c>
      <c r="AL7" s="7">
        <v>4</v>
      </c>
      <c r="AM7" s="7"/>
      <c r="AN7" s="5"/>
    </row>
    <row r="8" spans="1:40" ht="17.5" x14ac:dyDescent="0.45">
      <c r="H8" s="13" t="s">
        <v>2</v>
      </c>
      <c r="I8" s="21">
        <f>+B9</f>
        <v>40</v>
      </c>
      <c r="J8" s="4"/>
      <c r="K8" s="4"/>
      <c r="L8" s="4"/>
      <c r="M8" s="4"/>
      <c r="N8" s="5"/>
      <c r="P8" s="12" t="s">
        <v>24</v>
      </c>
      <c r="Q8" s="27">
        <f t="shared" si="1"/>
        <v>0.20238771760614327</v>
      </c>
      <c r="R8" s="4"/>
      <c r="S8" s="4" t="s">
        <v>29</v>
      </c>
      <c r="T8" s="27">
        <f t="shared" si="2"/>
        <v>1.1195926358341239</v>
      </c>
      <c r="U8" s="5"/>
      <c r="X8" s="12" t="s">
        <v>66</v>
      </c>
      <c r="Y8" s="22">
        <v>65</v>
      </c>
      <c r="Z8" s="4"/>
      <c r="AA8" s="4"/>
      <c r="AB8" s="4"/>
      <c r="AC8" s="5"/>
      <c r="AF8" s="37" t="s">
        <v>88</v>
      </c>
      <c r="AG8" s="42">
        <v>8</v>
      </c>
      <c r="AH8" s="37">
        <f>1/5</f>
        <v>0.2</v>
      </c>
      <c r="AI8" s="37">
        <f t="shared" si="0"/>
        <v>13</v>
      </c>
      <c r="AJ8" s="37">
        <f>+(AG8-AI8)^2/AI8</f>
        <v>1.9230769230769231</v>
      </c>
      <c r="AK8" s="7" t="s">
        <v>3</v>
      </c>
      <c r="AL8" s="7">
        <v>13.28</v>
      </c>
      <c r="AM8" s="7"/>
      <c r="AN8" s="5"/>
    </row>
    <row r="9" spans="1:40" ht="16.5" x14ac:dyDescent="0.45">
      <c r="A9" t="s">
        <v>2</v>
      </c>
      <c r="B9" s="11">
        <v>40</v>
      </c>
      <c r="D9" t="s">
        <v>33</v>
      </c>
      <c r="E9">
        <v>40</v>
      </c>
      <c r="H9" s="13" t="s">
        <v>1</v>
      </c>
      <c r="I9" s="7">
        <v>0.05</v>
      </c>
      <c r="J9" s="4"/>
      <c r="K9" s="4"/>
      <c r="L9" s="4"/>
      <c r="M9" s="4"/>
      <c r="N9" s="5"/>
      <c r="P9" s="12" t="s">
        <v>25</v>
      </c>
      <c r="Q9" s="27">
        <f t="shared" si="1"/>
        <v>0.4498752244857937</v>
      </c>
      <c r="R9" s="4"/>
      <c r="S9" s="4" t="s">
        <v>30</v>
      </c>
      <c r="T9" s="27">
        <f t="shared" si="2"/>
        <v>1.058108045444379</v>
      </c>
      <c r="U9" s="5"/>
      <c r="X9" s="12" t="s">
        <v>38</v>
      </c>
      <c r="Y9" s="30">
        <f>+Y8/Y7</f>
        <v>0.65</v>
      </c>
      <c r="Z9" s="4"/>
      <c r="AA9" s="4"/>
      <c r="AB9" s="4"/>
      <c r="AC9" s="5"/>
      <c r="AF9" s="37" t="s">
        <v>89</v>
      </c>
      <c r="AG9" s="42">
        <v>5</v>
      </c>
      <c r="AH9" s="37">
        <f>1/5</f>
        <v>0.2</v>
      </c>
      <c r="AI9" s="37">
        <f t="shared" si="0"/>
        <v>13</v>
      </c>
      <c r="AJ9" s="37">
        <f>+(AG9-AI9)^2/AI9</f>
        <v>4.9230769230769234</v>
      </c>
      <c r="AK9" s="7" t="s">
        <v>35</v>
      </c>
      <c r="AL9" s="7">
        <f>+AL8</f>
        <v>13.28</v>
      </c>
      <c r="AM9" s="33" t="s">
        <v>5</v>
      </c>
      <c r="AN9" s="5"/>
    </row>
    <row r="10" spans="1:40" ht="17.5" x14ac:dyDescent="0.45">
      <c r="A10" t="s">
        <v>23</v>
      </c>
      <c r="B10">
        <f>+B4/B9</f>
        <v>70.062496411601387</v>
      </c>
      <c r="D10" t="s">
        <v>28</v>
      </c>
      <c r="E10">
        <f>+E4/E9</f>
        <v>66.178419497842697</v>
      </c>
      <c r="H10" s="13"/>
      <c r="I10" s="7">
        <f>+B10</f>
        <v>70.062496411601387</v>
      </c>
      <c r="J10" s="4"/>
      <c r="K10" s="4"/>
      <c r="L10" s="4"/>
      <c r="M10" s="4"/>
      <c r="N10" s="5"/>
      <c r="P10" s="12" t="s">
        <v>26</v>
      </c>
      <c r="Q10" s="27">
        <f t="shared" si="1"/>
        <v>0.20757714626271104</v>
      </c>
      <c r="R10" s="4"/>
      <c r="S10" s="4" t="s">
        <v>31</v>
      </c>
      <c r="T10" s="27">
        <f t="shared" si="2"/>
        <v>1.14830013931705</v>
      </c>
      <c r="U10" s="5"/>
      <c r="X10" s="12" t="s">
        <v>20</v>
      </c>
      <c r="Y10" s="4">
        <v>0.95</v>
      </c>
      <c r="Z10" s="4"/>
      <c r="AA10" s="4"/>
      <c r="AB10" s="4"/>
      <c r="AC10" s="5"/>
      <c r="AF10" s="37" t="s">
        <v>2</v>
      </c>
      <c r="AG10" s="37">
        <f>SUM(AG5:AG9)</f>
        <v>65</v>
      </c>
      <c r="AH10" s="37">
        <f>SUM(AH5:AH9)</f>
        <v>1</v>
      </c>
      <c r="AI10" s="37">
        <f>SUM(AI5:AI9)</f>
        <v>65</v>
      </c>
      <c r="AJ10" s="43">
        <f>SUM(AJ5:AJ9)</f>
        <v>18.307692307692307</v>
      </c>
      <c r="AK10" s="7" t="s">
        <v>36</v>
      </c>
      <c r="AL10" s="33">
        <v>0</v>
      </c>
      <c r="AM10" s="7">
        <f>+AL9</f>
        <v>13.28</v>
      </c>
      <c r="AN10" s="5"/>
    </row>
    <row r="11" spans="1:40" ht="16.5" x14ac:dyDescent="0.45">
      <c r="A11" t="s">
        <v>7</v>
      </c>
      <c r="B11">
        <f>+B6/B9</f>
        <v>4908.955791143263</v>
      </c>
      <c r="D11" t="s">
        <v>7</v>
      </c>
      <c r="E11">
        <f>+E6/E9</f>
        <v>4380.7027998682806</v>
      </c>
      <c r="H11" s="13" t="s">
        <v>11</v>
      </c>
      <c r="I11" s="7">
        <v>70</v>
      </c>
      <c r="J11" s="4"/>
      <c r="K11" s="4"/>
      <c r="L11" s="4"/>
      <c r="M11" s="4"/>
      <c r="N11" s="5"/>
      <c r="P11" s="12" t="s">
        <v>27</v>
      </c>
      <c r="Q11" s="27">
        <f t="shared" si="1"/>
        <v>0.45560635011236511</v>
      </c>
      <c r="R11" s="4"/>
      <c r="S11" s="4" t="s">
        <v>32</v>
      </c>
      <c r="T11" s="27">
        <f t="shared" si="2"/>
        <v>1.0715876722494757</v>
      </c>
      <c r="U11" s="5"/>
      <c r="X11" s="12" t="s">
        <v>1</v>
      </c>
      <c r="Y11" s="4">
        <f>1-Y10</f>
        <v>5.0000000000000044E-2</v>
      </c>
      <c r="Z11" s="4"/>
      <c r="AA11" s="4"/>
      <c r="AB11" s="4"/>
      <c r="AC11" s="5"/>
      <c r="AF11" s="40"/>
      <c r="AG11" s="7"/>
      <c r="AH11" s="7"/>
      <c r="AI11" s="7"/>
      <c r="AJ11" s="7"/>
      <c r="AK11" s="7"/>
      <c r="AL11" s="7"/>
      <c r="AM11" s="7"/>
      <c r="AN11" s="5"/>
    </row>
    <row r="12" spans="1:40" ht="17.5" x14ac:dyDescent="0.45">
      <c r="A12" t="s">
        <v>24</v>
      </c>
      <c r="B12">
        <f>+B11-B10^2</f>
        <v>0.20238771760614327</v>
      </c>
      <c r="D12" t="s">
        <v>29</v>
      </c>
      <c r="E12">
        <f>+E11-E10^2</f>
        <v>1.1195926358341239</v>
      </c>
      <c r="H12" s="14"/>
      <c r="I12" s="7"/>
      <c r="J12" s="4"/>
      <c r="K12" s="4"/>
      <c r="L12" s="4"/>
      <c r="M12" s="4"/>
      <c r="N12" s="5"/>
      <c r="P12" s="12"/>
      <c r="Q12" s="4"/>
      <c r="R12" s="4"/>
      <c r="S12" s="4"/>
      <c r="T12" s="4"/>
      <c r="U12" s="5"/>
      <c r="X12" s="12" t="s">
        <v>18</v>
      </c>
      <c r="Y12" s="4">
        <f>+Y11/2</f>
        <v>2.5000000000000022E-2</v>
      </c>
      <c r="Z12" s="4"/>
      <c r="AA12" s="4"/>
      <c r="AB12" s="4"/>
      <c r="AC12" s="5"/>
      <c r="AF12" s="14"/>
      <c r="AG12" s="7"/>
      <c r="AH12" s="7"/>
      <c r="AI12" s="7"/>
      <c r="AJ12" s="7"/>
      <c r="AK12" s="7" t="s">
        <v>49</v>
      </c>
      <c r="AL12" s="7">
        <f>+AJ10</f>
        <v>18.307692307692307</v>
      </c>
      <c r="AM12" s="7"/>
      <c r="AN12" s="5"/>
    </row>
    <row r="13" spans="1:40" ht="16.5" x14ac:dyDescent="0.45">
      <c r="A13" t="s">
        <v>25</v>
      </c>
      <c r="B13">
        <f>+SQRT(B12)</f>
        <v>0.4498752244857937</v>
      </c>
      <c r="D13" t="s">
        <v>30</v>
      </c>
      <c r="E13">
        <f>+SQRT(E12)</f>
        <v>1.058108045444379</v>
      </c>
      <c r="H13" s="14" t="s">
        <v>12</v>
      </c>
      <c r="I13" s="15"/>
      <c r="J13" s="4"/>
      <c r="K13" s="4"/>
      <c r="L13" s="4"/>
      <c r="M13" s="4"/>
      <c r="N13" s="5"/>
      <c r="P13" s="13" t="s">
        <v>1</v>
      </c>
      <c r="Q13" s="7">
        <v>0.01</v>
      </c>
      <c r="R13" s="4"/>
      <c r="S13" s="4"/>
      <c r="T13" s="4"/>
      <c r="U13" s="5"/>
      <c r="X13" s="23" t="s">
        <v>21</v>
      </c>
      <c r="Y13" s="4">
        <f>1-Y12</f>
        <v>0.97499999999999998</v>
      </c>
      <c r="Z13" s="4"/>
      <c r="AA13" s="4"/>
      <c r="AB13" s="4"/>
      <c r="AC13" s="5"/>
      <c r="AF13" s="14"/>
      <c r="AG13" s="7"/>
      <c r="AH13" s="7"/>
      <c r="AI13" s="7"/>
      <c r="AJ13" s="7"/>
      <c r="AK13" s="8" t="s">
        <v>50</v>
      </c>
      <c r="AL13" s="7"/>
      <c r="AM13" s="7"/>
      <c r="AN13" s="5"/>
    </row>
    <row r="14" spans="1:40" ht="17.5" x14ac:dyDescent="0.45">
      <c r="A14" t="s">
        <v>26</v>
      </c>
      <c r="B14">
        <f>+B9/(B9-1)*B12</f>
        <v>0.20757714626271104</v>
      </c>
      <c r="D14" t="s">
        <v>31</v>
      </c>
      <c r="E14">
        <f>+E9/(E9-1)*E12</f>
        <v>1.14830013931705</v>
      </c>
      <c r="H14" s="14" t="s">
        <v>13</v>
      </c>
      <c r="I14" s="15"/>
      <c r="J14" s="4"/>
      <c r="K14" s="4"/>
      <c r="L14" s="4"/>
      <c r="M14" s="4"/>
      <c r="N14" s="5"/>
      <c r="P14" s="13" t="s">
        <v>18</v>
      </c>
      <c r="Q14" s="7">
        <f>+Q13/2</f>
        <v>5.0000000000000001E-3</v>
      </c>
      <c r="R14" s="4"/>
      <c r="S14" s="4"/>
      <c r="T14" s="4"/>
      <c r="U14" s="5"/>
      <c r="X14" s="12" t="s">
        <v>22</v>
      </c>
      <c r="Y14" s="4">
        <f>NORMSINV(Y13)</f>
        <v>1.9599639845400536</v>
      </c>
      <c r="Z14" s="4"/>
      <c r="AA14" s="4"/>
      <c r="AB14" s="4"/>
      <c r="AC14" s="5"/>
      <c r="AF14" s="12"/>
      <c r="AG14" s="4"/>
      <c r="AH14" s="4"/>
      <c r="AI14" s="4"/>
      <c r="AJ14" s="4"/>
      <c r="AK14" s="4"/>
      <c r="AL14" s="4"/>
      <c r="AM14" s="4"/>
      <c r="AN14" s="5"/>
    </row>
    <row r="15" spans="1:40" ht="16.5" x14ac:dyDescent="0.45">
      <c r="A15" t="s">
        <v>27</v>
      </c>
      <c r="B15">
        <f>+SQRT(B14)</f>
        <v>0.45560635011236511</v>
      </c>
      <c r="D15" t="s">
        <v>32</v>
      </c>
      <c r="E15">
        <f>+SQRT(E14)</f>
        <v>1.0715876722494757</v>
      </c>
      <c r="H15" s="14"/>
      <c r="I15" s="15"/>
      <c r="J15" s="4"/>
      <c r="K15" s="4"/>
      <c r="L15" s="4"/>
      <c r="M15" s="4"/>
      <c r="N15" s="5"/>
      <c r="P15" s="13" t="s">
        <v>59</v>
      </c>
      <c r="Q15" s="7">
        <v>3</v>
      </c>
      <c r="R15" s="4"/>
      <c r="S15" s="4"/>
      <c r="T15" s="4"/>
      <c r="U15" s="5"/>
      <c r="X15" s="12" t="s">
        <v>0</v>
      </c>
      <c r="Y15" s="4">
        <f>+SQRT(0.5*(1-0.5))</f>
        <v>0.5</v>
      </c>
      <c r="Z15" s="4"/>
      <c r="AA15" s="4"/>
      <c r="AB15" s="4"/>
      <c r="AC15" s="5"/>
      <c r="AF15" s="12"/>
      <c r="AG15" s="4"/>
      <c r="AH15" s="4"/>
      <c r="AI15" s="4"/>
      <c r="AJ15" s="9" t="s">
        <v>51</v>
      </c>
      <c r="AK15" s="4"/>
      <c r="AL15" s="4">
        <f>_xlfn.CHISQ.DIST.RT(AL12,4)</f>
        <v>1.0743992737422966E-3</v>
      </c>
      <c r="AM15" s="4" t="s">
        <v>93</v>
      </c>
      <c r="AN15" s="5"/>
    </row>
    <row r="16" spans="1:40" x14ac:dyDescent="0.35">
      <c r="H16" s="14"/>
      <c r="I16" s="16"/>
      <c r="J16" s="4"/>
      <c r="K16" s="4"/>
      <c r="L16" s="4"/>
      <c r="M16" s="4"/>
      <c r="N16" s="5"/>
      <c r="P16" s="12"/>
      <c r="Q16" s="4"/>
      <c r="R16" s="4"/>
      <c r="S16" s="4"/>
      <c r="T16" s="4"/>
      <c r="U16" s="5"/>
      <c r="X16" s="12" t="s">
        <v>65</v>
      </c>
      <c r="Y16" s="4">
        <f>+Y15/(SQRT(Y7))</f>
        <v>0.05</v>
      </c>
      <c r="Z16" s="4"/>
      <c r="AA16" s="4"/>
      <c r="AB16" s="4"/>
      <c r="AC16" s="5"/>
      <c r="AF16" s="20"/>
      <c r="AG16" s="6"/>
      <c r="AH16" s="6"/>
      <c r="AI16" s="6"/>
      <c r="AJ16" s="6"/>
      <c r="AK16" s="6"/>
      <c r="AL16" s="6"/>
      <c r="AM16" s="6"/>
      <c r="AN16" s="10"/>
    </row>
    <row r="17" spans="8:29" x14ac:dyDescent="0.35">
      <c r="H17" s="14" t="s">
        <v>14</v>
      </c>
      <c r="I17" s="7"/>
      <c r="J17" s="4"/>
      <c r="K17" s="4"/>
      <c r="L17" s="4"/>
      <c r="M17" s="4"/>
      <c r="N17" s="5"/>
      <c r="P17" s="14" t="s">
        <v>12</v>
      </c>
      <c r="Q17" s="15"/>
      <c r="R17" s="4"/>
      <c r="S17" s="4"/>
      <c r="T17" s="4"/>
      <c r="U17" s="5"/>
      <c r="X17" s="12" t="s">
        <v>64</v>
      </c>
      <c r="Y17" s="4">
        <f>+Y16*Y14</f>
        <v>9.7998199227002689E-2</v>
      </c>
      <c r="Z17" s="4"/>
      <c r="AA17" s="4"/>
      <c r="AB17" s="4"/>
      <c r="AC17" s="5"/>
    </row>
    <row r="18" spans="8:29" x14ac:dyDescent="0.35">
      <c r="H18" s="14"/>
      <c r="I18" s="7"/>
      <c r="J18" s="4"/>
      <c r="K18" s="4"/>
      <c r="L18" s="4"/>
      <c r="M18" s="4"/>
      <c r="N18" s="5"/>
      <c r="P18" s="14" t="s">
        <v>13</v>
      </c>
      <c r="Q18" s="15"/>
      <c r="R18" s="4"/>
      <c r="S18" s="4"/>
      <c r="T18" s="4"/>
      <c r="U18" s="5"/>
      <c r="X18" s="12"/>
      <c r="Y18" s="4"/>
      <c r="Z18" s="4"/>
      <c r="AA18" s="4"/>
      <c r="AB18" s="4"/>
      <c r="AC18" s="5"/>
    </row>
    <row r="19" spans="8:29" x14ac:dyDescent="0.35">
      <c r="H19" s="14"/>
      <c r="I19" s="7"/>
      <c r="J19" s="4"/>
      <c r="K19" s="4"/>
      <c r="L19" s="4"/>
      <c r="M19" s="4"/>
      <c r="N19" s="5"/>
      <c r="P19" s="12"/>
      <c r="Q19" s="4"/>
      <c r="R19" s="4"/>
      <c r="S19" s="4"/>
      <c r="T19" s="4"/>
      <c r="U19" s="5"/>
      <c r="X19" s="24" t="s">
        <v>75</v>
      </c>
      <c r="Y19" s="4"/>
      <c r="Z19" s="4"/>
      <c r="AA19" s="4"/>
      <c r="AB19" s="4"/>
      <c r="AC19" s="5"/>
    </row>
    <row r="20" spans="8:29" x14ac:dyDescent="0.35">
      <c r="H20" s="14"/>
      <c r="I20" s="7"/>
      <c r="J20" s="4"/>
      <c r="K20" s="4"/>
      <c r="L20" s="4"/>
      <c r="M20" s="4"/>
      <c r="N20" s="5"/>
      <c r="P20" s="12"/>
      <c r="Q20" s="4"/>
      <c r="R20" s="4"/>
      <c r="S20" s="4"/>
      <c r="T20" s="4"/>
      <c r="U20" s="5"/>
      <c r="X20" s="12" t="s">
        <v>76</v>
      </c>
      <c r="Y20" s="4">
        <f>+Y9-Y17</f>
        <v>0.55200180077299732</v>
      </c>
      <c r="Z20" s="4"/>
      <c r="AA20" s="4"/>
      <c r="AB20" s="4"/>
      <c r="AC20" s="5"/>
    </row>
    <row r="21" spans="8:29" ht="16.5" x14ac:dyDescent="0.45">
      <c r="H21" s="14" t="s">
        <v>54</v>
      </c>
      <c r="I21" s="17" t="s">
        <v>55</v>
      </c>
      <c r="J21" s="4">
        <f>-NORMSINV(1-I9/2)</f>
        <v>-1.9599639845400536</v>
      </c>
      <c r="K21" s="4"/>
      <c r="L21" s="4"/>
      <c r="M21" s="4"/>
      <c r="N21" s="5"/>
      <c r="P21" s="14" t="s">
        <v>14</v>
      </c>
      <c r="Q21" s="4"/>
      <c r="R21" s="4"/>
      <c r="S21" s="4" t="s">
        <v>71</v>
      </c>
      <c r="T21" s="4"/>
      <c r="U21" s="5"/>
      <c r="X21" s="12" t="s">
        <v>77</v>
      </c>
      <c r="Y21" s="4">
        <f>+Y9+Y17</f>
        <v>0.74799819922700272</v>
      </c>
      <c r="Z21" s="4"/>
      <c r="AA21" s="4"/>
      <c r="AB21" s="4"/>
      <c r="AC21" s="5"/>
    </row>
    <row r="22" spans="8:29" ht="16.5" x14ac:dyDescent="0.45">
      <c r="H22" s="14" t="s">
        <v>56</v>
      </c>
      <c r="I22" s="17" t="s">
        <v>57</v>
      </c>
      <c r="J22" s="34">
        <f>-J21</f>
        <v>1.9599639845400536</v>
      </c>
      <c r="K22" s="4"/>
      <c r="L22" s="4"/>
      <c r="M22" s="4"/>
      <c r="N22" s="5"/>
      <c r="P22" s="12"/>
      <c r="Q22" s="4"/>
      <c r="R22" s="4"/>
      <c r="S22" s="4"/>
      <c r="T22" s="4"/>
      <c r="U22" s="5"/>
      <c r="X22" s="12"/>
      <c r="Y22" s="4"/>
      <c r="Z22" s="4"/>
      <c r="AA22" s="4"/>
      <c r="AB22" s="4"/>
      <c r="AC22" s="5"/>
    </row>
    <row r="23" spans="8:29" x14ac:dyDescent="0.35">
      <c r="H23" s="14"/>
      <c r="I23" s="17"/>
      <c r="J23" s="4"/>
      <c r="K23" s="4"/>
      <c r="L23" s="4"/>
      <c r="M23" s="4"/>
      <c r="N23" s="5"/>
      <c r="P23" s="12"/>
      <c r="Q23" s="4"/>
      <c r="R23" s="4"/>
      <c r="S23" s="4"/>
      <c r="T23" s="4"/>
      <c r="U23" s="5"/>
      <c r="X23" s="12"/>
      <c r="Y23" s="4"/>
      <c r="Z23" s="4"/>
      <c r="AA23" s="5"/>
      <c r="AB23" s="4"/>
      <c r="AC23" s="5"/>
    </row>
    <row r="24" spans="8:29" x14ac:dyDescent="0.35">
      <c r="H24" s="14" t="s">
        <v>4</v>
      </c>
      <c r="I24" s="17" t="s">
        <v>15</v>
      </c>
      <c r="J24" s="4">
        <f>+J21</f>
        <v>-1.9599639845400536</v>
      </c>
      <c r="K24" s="35" t="s">
        <v>16</v>
      </c>
      <c r="L24" s="34">
        <f>+J22</f>
        <v>1.9599639845400536</v>
      </c>
      <c r="M24" s="17" t="s">
        <v>5</v>
      </c>
      <c r="N24" s="5"/>
      <c r="P24" s="12"/>
      <c r="Q24" s="4"/>
      <c r="R24" s="4"/>
      <c r="S24" s="4"/>
      <c r="T24" s="4"/>
      <c r="U24" s="5"/>
      <c r="X24" s="45" t="s">
        <v>94</v>
      </c>
      <c r="Y24" s="4"/>
      <c r="Z24" s="4"/>
      <c r="AA24" s="4"/>
      <c r="AB24" s="4"/>
      <c r="AC24" s="5"/>
    </row>
    <row r="25" spans="8:29" ht="16" x14ac:dyDescent="0.4">
      <c r="H25" s="14" t="s">
        <v>6</v>
      </c>
      <c r="I25" s="4">
        <f>+J24</f>
        <v>-1.9599639845400536</v>
      </c>
      <c r="J25" s="36">
        <f>+J22</f>
        <v>1.9599639845400536</v>
      </c>
      <c r="K25" s="7"/>
      <c r="L25" s="7"/>
      <c r="M25" s="5"/>
      <c r="N25" s="5"/>
      <c r="P25" s="14" t="s">
        <v>3</v>
      </c>
      <c r="Q25" s="4" t="s">
        <v>58</v>
      </c>
      <c r="R25" s="4">
        <f>NORMSINV(1-Q13)</f>
        <v>2.3263478740408408</v>
      </c>
      <c r="S25" s="4"/>
      <c r="T25" s="4"/>
      <c r="U25" s="5"/>
      <c r="X25" s="45" t="s">
        <v>44</v>
      </c>
      <c r="Y25" s="4"/>
      <c r="Z25" s="4"/>
      <c r="AA25" s="4"/>
      <c r="AB25" s="4"/>
      <c r="AC25" s="5"/>
    </row>
    <row r="26" spans="8:29" x14ac:dyDescent="0.35">
      <c r="H26" s="14"/>
      <c r="I26" s="7"/>
      <c r="J26" s="4"/>
      <c r="K26" s="4"/>
      <c r="L26" s="4"/>
      <c r="M26" s="4"/>
      <c r="N26" s="5"/>
      <c r="P26" s="14"/>
      <c r="Q26" s="4"/>
      <c r="R26" s="4"/>
      <c r="S26" s="4"/>
      <c r="T26" s="4"/>
      <c r="U26" s="5"/>
      <c r="X26" s="45" t="s">
        <v>46</v>
      </c>
      <c r="Y26" s="4"/>
      <c r="Z26" s="4"/>
      <c r="AA26" s="4"/>
      <c r="AB26" s="4"/>
      <c r="AC26" s="5"/>
    </row>
    <row r="27" spans="8:29" x14ac:dyDescent="0.35">
      <c r="H27" s="14" t="s">
        <v>17</v>
      </c>
      <c r="I27" s="7">
        <f>+(I10-I11)*SQRT(I8)/I7</f>
        <v>0.86755158789605569</v>
      </c>
      <c r="J27" s="4"/>
      <c r="K27" s="4"/>
      <c r="L27" s="4"/>
      <c r="M27" s="4"/>
      <c r="N27" s="5"/>
      <c r="P27" s="14" t="s">
        <v>4</v>
      </c>
      <c r="Q27" s="17">
        <v>2.3263478740408408</v>
      </c>
      <c r="R27" s="4" t="s">
        <v>5</v>
      </c>
      <c r="S27" s="7"/>
      <c r="T27" s="4"/>
      <c r="U27" s="5"/>
      <c r="X27" s="12" t="s">
        <v>95</v>
      </c>
      <c r="Y27" s="4"/>
      <c r="Z27" s="4"/>
      <c r="AA27" s="4"/>
      <c r="AB27" s="4"/>
      <c r="AC27" s="5"/>
    </row>
    <row r="28" spans="8:29" x14ac:dyDescent="0.35">
      <c r="H28" s="18" t="s">
        <v>70</v>
      </c>
      <c r="I28" s="7"/>
      <c r="J28" s="4"/>
      <c r="K28" s="4"/>
      <c r="L28" s="4"/>
      <c r="M28" s="4"/>
      <c r="N28" s="5"/>
      <c r="P28" s="14" t="s">
        <v>6</v>
      </c>
      <c r="Q28" s="26" t="s">
        <v>15</v>
      </c>
      <c r="R28" s="4">
        <f>+R25</f>
        <v>2.3263478740408408</v>
      </c>
      <c r="S28" s="4"/>
      <c r="T28" s="4"/>
      <c r="U28" s="5"/>
      <c r="X28" s="12" t="s">
        <v>84</v>
      </c>
      <c r="Y28" s="4"/>
      <c r="Z28" s="4"/>
      <c r="AA28" s="4"/>
      <c r="AB28" s="4"/>
      <c r="AC28" s="5"/>
    </row>
    <row r="29" spans="8:29" x14ac:dyDescent="0.35">
      <c r="H29" s="18"/>
      <c r="I29" s="7"/>
      <c r="J29" s="4"/>
      <c r="K29" s="4"/>
      <c r="L29" s="4"/>
      <c r="M29" s="4"/>
      <c r="N29" s="5"/>
      <c r="P29" s="14"/>
      <c r="Q29" s="4"/>
      <c r="R29" s="4"/>
      <c r="S29" s="4"/>
      <c r="T29" s="4"/>
      <c r="U29" s="5"/>
      <c r="X29" s="12"/>
      <c r="Y29" s="4"/>
      <c r="Z29" s="4"/>
      <c r="AA29" s="4"/>
      <c r="AB29" s="4"/>
      <c r="AC29" s="5"/>
    </row>
    <row r="30" spans="8:29" x14ac:dyDescent="0.35">
      <c r="H30" s="18" t="s">
        <v>67</v>
      </c>
      <c r="I30" s="17" t="s">
        <v>60</v>
      </c>
      <c r="K30" s="19">
        <f>(1-_xlfn.NORM.S.DIST(I27,TRUE))*2</f>
        <v>0.38563985890576058</v>
      </c>
      <c r="L30" s="9" t="s">
        <v>68</v>
      </c>
      <c r="M30" s="4" t="s">
        <v>69</v>
      </c>
      <c r="N30" s="5"/>
      <c r="P30" s="14" t="s">
        <v>17</v>
      </c>
      <c r="Q30" s="4">
        <f>+(Q6-T6-Q15)/SQRT((Q10+T10)/Q5)</f>
        <v>4.8018639690047946</v>
      </c>
      <c r="R30" s="4"/>
      <c r="S30" s="4"/>
      <c r="T30" s="4"/>
      <c r="U30" s="5"/>
      <c r="X30" s="12"/>
      <c r="Y30" s="4" t="s">
        <v>96</v>
      </c>
      <c r="Z30" s="4"/>
      <c r="AA30" s="4"/>
      <c r="AB30" s="4"/>
      <c r="AC30" s="5"/>
    </row>
    <row r="31" spans="8:29" x14ac:dyDescent="0.35">
      <c r="H31" s="20"/>
      <c r="I31" s="6"/>
      <c r="J31" s="6"/>
      <c r="K31" s="6"/>
      <c r="L31" s="6"/>
      <c r="M31" s="6"/>
      <c r="N31" s="10"/>
      <c r="P31" s="12"/>
      <c r="Q31" s="4"/>
      <c r="R31" s="4"/>
      <c r="S31" s="4"/>
      <c r="T31" s="4"/>
      <c r="U31" s="5"/>
      <c r="X31" s="12"/>
      <c r="Y31" s="4"/>
      <c r="Z31" s="4"/>
      <c r="AA31" s="4"/>
      <c r="AB31" s="4"/>
      <c r="AC31" s="5"/>
    </row>
    <row r="32" spans="8:29" x14ac:dyDescent="0.35">
      <c r="P32" s="18" t="s">
        <v>72</v>
      </c>
      <c r="Q32" s="4"/>
      <c r="R32" s="4"/>
      <c r="S32" s="4"/>
      <c r="T32" s="4"/>
      <c r="U32" s="5"/>
      <c r="X32" s="12"/>
      <c r="Y32" s="4"/>
      <c r="Z32" s="4"/>
      <c r="AA32" s="4"/>
      <c r="AB32" s="4"/>
      <c r="AC32" s="5"/>
    </row>
    <row r="33" spans="8:29" x14ac:dyDescent="0.35">
      <c r="H33" s="44" t="s">
        <v>92</v>
      </c>
      <c r="I33" s="2"/>
      <c r="J33" s="2"/>
      <c r="K33" s="2"/>
      <c r="L33" s="2"/>
      <c r="M33" s="2"/>
      <c r="N33" s="2"/>
      <c r="O33" s="3"/>
      <c r="P33" s="12"/>
      <c r="Q33" s="4"/>
      <c r="R33" s="4"/>
      <c r="S33" s="4"/>
      <c r="T33" s="4"/>
      <c r="U33" s="5"/>
      <c r="X33" s="12"/>
      <c r="Y33" s="4"/>
      <c r="Z33" s="4"/>
      <c r="AA33" s="4"/>
      <c r="AB33" s="4"/>
      <c r="AC33" s="5"/>
    </row>
    <row r="34" spans="8:29" x14ac:dyDescent="0.35">
      <c r="H34" s="12" t="s">
        <v>83</v>
      </c>
      <c r="I34" s="4"/>
      <c r="J34" s="4"/>
      <c r="K34" s="4"/>
      <c r="L34" s="4"/>
      <c r="M34" s="4"/>
      <c r="N34" s="4"/>
      <c r="O34" s="5"/>
      <c r="P34" s="28" t="s">
        <v>67</v>
      </c>
      <c r="Q34" s="17" t="s">
        <v>61</v>
      </c>
      <c r="R34" s="4"/>
      <c r="S34" s="4"/>
      <c r="T34" s="4"/>
      <c r="U34" s="5"/>
      <c r="X34" s="12"/>
      <c r="Y34" s="4"/>
      <c r="Z34" s="4"/>
      <c r="AA34" s="4"/>
      <c r="AB34" s="4"/>
      <c r="AC34" s="5"/>
    </row>
    <row r="35" spans="8:29" x14ac:dyDescent="0.35">
      <c r="H35" s="12" t="s">
        <v>78</v>
      </c>
      <c r="I35" s="4"/>
      <c r="J35" s="4"/>
      <c r="K35" s="4"/>
      <c r="L35" s="4"/>
      <c r="M35" s="4"/>
      <c r="N35" s="4"/>
      <c r="O35" s="5"/>
      <c r="P35" s="13" t="s">
        <v>17</v>
      </c>
      <c r="Q35" s="7">
        <f>+Q30</f>
        <v>4.8018639690047946</v>
      </c>
      <c r="R35" s="4"/>
      <c r="S35" s="4"/>
      <c r="T35" s="4"/>
      <c r="U35" s="5"/>
      <c r="X35" s="12"/>
      <c r="Y35" s="4" t="s">
        <v>97</v>
      </c>
      <c r="Z35" s="4"/>
      <c r="AA35" s="4"/>
      <c r="AB35" s="4"/>
      <c r="AC35" s="5"/>
    </row>
    <row r="36" spans="8:29" x14ac:dyDescent="0.35">
      <c r="H36" s="20" t="s">
        <v>82</v>
      </c>
      <c r="I36" s="6"/>
      <c r="J36" s="6"/>
      <c r="K36" s="6"/>
      <c r="L36" s="6"/>
      <c r="M36" s="6"/>
      <c r="N36" s="6"/>
      <c r="O36" s="10"/>
      <c r="P36" s="13" t="s">
        <v>67</v>
      </c>
      <c r="Q36" s="7">
        <f>1-NORMSDIST(Q35)</f>
        <v>7.8597735053698159E-7</v>
      </c>
      <c r="R36" s="4" t="s">
        <v>73</v>
      </c>
      <c r="S36" s="4"/>
      <c r="T36" s="4"/>
      <c r="U36" s="5"/>
      <c r="X36" s="12"/>
      <c r="Y36" s="4"/>
      <c r="Z36" s="4"/>
      <c r="AA36" s="4"/>
      <c r="AB36" s="4"/>
      <c r="AC36" s="5"/>
    </row>
    <row r="37" spans="8:29" x14ac:dyDescent="0.35">
      <c r="P37" s="20"/>
      <c r="Q37" s="6"/>
      <c r="R37" s="6"/>
      <c r="S37" s="6"/>
      <c r="T37" s="6"/>
      <c r="U37" s="10"/>
      <c r="X37" s="12"/>
      <c r="Y37" s="4"/>
      <c r="Z37" s="4"/>
      <c r="AA37" s="4"/>
      <c r="AB37" s="4"/>
      <c r="AC37" s="5"/>
    </row>
    <row r="38" spans="8:29" x14ac:dyDescent="0.35">
      <c r="X38" s="12"/>
      <c r="Y38" s="4"/>
      <c r="Z38" s="4"/>
      <c r="AA38" s="4"/>
      <c r="AB38" s="4"/>
      <c r="AC38" s="5"/>
    </row>
    <row r="39" spans="8:29" x14ac:dyDescent="0.35">
      <c r="P39" s="44" t="s">
        <v>92</v>
      </c>
      <c r="Q39" s="2"/>
      <c r="R39" s="2"/>
      <c r="S39" s="2"/>
      <c r="T39" s="2"/>
      <c r="U39" s="2"/>
      <c r="V39" s="3"/>
      <c r="W39" s="4"/>
      <c r="X39" s="12"/>
      <c r="Y39" s="4"/>
      <c r="Z39" s="4"/>
      <c r="AA39" s="4"/>
      <c r="AB39" s="4"/>
      <c r="AC39" s="5"/>
    </row>
    <row r="40" spans="8:29" x14ac:dyDescent="0.35">
      <c r="P40" s="12" t="s">
        <v>79</v>
      </c>
      <c r="Q40" s="4"/>
      <c r="R40" s="4"/>
      <c r="S40" s="4"/>
      <c r="T40" s="4"/>
      <c r="U40" s="4"/>
      <c r="V40" s="5"/>
      <c r="W40" s="4"/>
      <c r="X40" s="12"/>
      <c r="Y40" s="4" t="s">
        <v>98</v>
      </c>
      <c r="Z40" s="4"/>
      <c r="AA40" s="4"/>
      <c r="AB40" s="4"/>
      <c r="AC40" s="5"/>
    </row>
    <row r="41" spans="8:29" x14ac:dyDescent="0.35">
      <c r="P41" s="12" t="s">
        <v>80</v>
      </c>
      <c r="Q41" s="4"/>
      <c r="R41" s="4"/>
      <c r="S41" s="4"/>
      <c r="T41" s="4"/>
      <c r="U41" s="4"/>
      <c r="V41" s="5"/>
      <c r="W41" s="4"/>
      <c r="X41" s="12"/>
      <c r="Y41" s="4" t="s">
        <v>99</v>
      </c>
      <c r="Z41" s="4"/>
      <c r="AA41" s="4"/>
      <c r="AB41" s="4"/>
      <c r="AC41" s="5"/>
    </row>
    <row r="42" spans="8:29" x14ac:dyDescent="0.35">
      <c r="P42" s="20" t="s">
        <v>81</v>
      </c>
      <c r="Q42" s="6"/>
      <c r="R42" s="6"/>
      <c r="S42" s="6"/>
      <c r="T42" s="6"/>
      <c r="U42" s="6"/>
      <c r="V42" s="10"/>
      <c r="W42" s="4"/>
      <c r="X42" s="20"/>
      <c r="Y42" s="6"/>
      <c r="Z42" s="6"/>
      <c r="AA42" s="6"/>
      <c r="AB42" s="6"/>
      <c r="AC42" s="10"/>
    </row>
  </sheetData>
  <printOptions horizontalCentered="1"/>
  <pageMargins left="0.25" right="0.25" top="0.75" bottom="0.75" header="0.3" footer="0.3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HERNANDEZ MARCH</dc:creator>
  <cp:lastModifiedBy>JULIO HERNANDEZ MARCH</cp:lastModifiedBy>
  <cp:lastPrinted>2017-06-28T17:52:13Z</cp:lastPrinted>
  <dcterms:created xsi:type="dcterms:W3CDTF">2017-04-29T10:07:10Z</dcterms:created>
  <dcterms:modified xsi:type="dcterms:W3CDTF">2017-07-02T07:50:32Z</dcterms:modified>
</cp:coreProperties>
</file>